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50企画・地域協力係\★公民館図書室概況調査\Ｒ7未設置町村概況調査\0217調査報告送付\調査結果\"/>
    </mc:Choice>
  </mc:AlternateContent>
  <xr:revisionPtr revIDLastSave="0" documentId="13_ncr:1_{5E007F51-FA22-44E9-878F-052994D1BE19}" xr6:coauthVersionLast="47" xr6:coauthVersionMax="47" xr10:uidLastSave="{00000000-0000-0000-0000-000000000000}"/>
  <bookViews>
    <workbookView xWindow="-108" yWindow="-108" windowWidth="23256" windowHeight="12456" tabRatio="723" xr2:uid="{00000000-000D-0000-FFFF-FFFF00000000}"/>
  </bookViews>
  <sheets>
    <sheet name="R７概況調査" sheetId="37" r:id="rId1"/>
  </sheets>
  <definedNames>
    <definedName name="_xlnm.Print_Area" localSheetId="0">'R７概況調査'!$A$1:$AT$32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0" i="37" l="1"/>
  <c r="AI30" i="37" s="1"/>
  <c r="T31" i="37"/>
  <c r="AH31" i="37"/>
  <c r="S31" i="37"/>
  <c r="AH30" i="37"/>
  <c r="AI8" i="37"/>
  <c r="O31" i="37"/>
  <c r="E31" i="37"/>
  <c r="X31" i="37"/>
  <c r="AR8" i="37"/>
  <c r="AR9" i="37"/>
  <c r="AI10" i="37" l="1"/>
  <c r="AI11" i="37"/>
  <c r="AI12" i="37"/>
  <c r="AI14" i="37"/>
  <c r="AI15" i="37"/>
  <c r="AI16" i="37"/>
  <c r="AI17" i="37"/>
  <c r="AI19" i="37"/>
  <c r="AI20" i="37"/>
  <c r="AI21" i="37"/>
  <c r="AI22" i="37"/>
  <c r="AI23" i="37"/>
  <c r="AI24" i="37"/>
  <c r="AI25" i="37"/>
  <c r="AI26" i="37"/>
  <c r="AI27" i="37"/>
  <c r="AI28" i="37"/>
  <c r="AI29" i="37"/>
  <c r="AI9" i="37"/>
  <c r="M10" i="37"/>
  <c r="AG9" i="37"/>
  <c r="AA8" i="37" l="1"/>
  <c r="Z8" i="37"/>
  <c r="AF31" i="37"/>
  <c r="AE31" i="37"/>
  <c r="AD31" i="37"/>
  <c r="Y31" i="37"/>
  <c r="W31" i="37"/>
  <c r="V31" i="37"/>
  <c r="U31" i="37"/>
  <c r="Q31" i="37"/>
  <c r="P31" i="37"/>
  <c r="N31" i="37"/>
  <c r="L31" i="37"/>
  <c r="K31" i="37"/>
  <c r="J31" i="37"/>
  <c r="G31" i="37"/>
  <c r="F31" i="37"/>
  <c r="D31" i="37"/>
  <c r="AM30" i="37"/>
  <c r="AL30" i="37"/>
  <c r="AK30" i="37"/>
  <c r="AJ30" i="37"/>
  <c r="AF30" i="37"/>
  <c r="AD30" i="37"/>
  <c r="Y30" i="37"/>
  <c r="X30" i="37"/>
  <c r="W30" i="37"/>
  <c r="V30" i="37"/>
  <c r="U30" i="37"/>
  <c r="S30" i="37"/>
  <c r="Q30" i="37"/>
  <c r="P30" i="37"/>
  <c r="N30" i="37"/>
  <c r="L30" i="37"/>
  <c r="K30" i="37"/>
  <c r="J30" i="37"/>
  <c r="G30" i="37"/>
  <c r="F30" i="37"/>
  <c r="D30" i="37"/>
  <c r="AT29" i="37"/>
  <c r="AS29" i="37"/>
  <c r="AR29" i="37"/>
  <c r="AG29" i="37"/>
  <c r="T29" i="37"/>
  <c r="R29" i="37"/>
  <c r="O29" i="37"/>
  <c r="M29" i="37"/>
  <c r="I29" i="37"/>
  <c r="AT28" i="37"/>
  <c r="AS28" i="37"/>
  <c r="AR28" i="37"/>
  <c r="AG28" i="37"/>
  <c r="T28" i="37"/>
  <c r="R28" i="37"/>
  <c r="O28" i="37"/>
  <c r="M28" i="37"/>
  <c r="H28" i="37"/>
  <c r="AT27" i="37"/>
  <c r="AS27" i="37"/>
  <c r="AR27" i="37"/>
  <c r="AG27" i="37"/>
  <c r="T27" i="37"/>
  <c r="R27" i="37"/>
  <c r="O27" i="37"/>
  <c r="M27" i="37"/>
  <c r="I27" i="37"/>
  <c r="AT26" i="37"/>
  <c r="AS26" i="37"/>
  <c r="AR26" i="37"/>
  <c r="AG26" i="37"/>
  <c r="AA26" i="37"/>
  <c r="Z26" i="37"/>
  <c r="T26" i="37"/>
  <c r="R26" i="37"/>
  <c r="O26" i="37"/>
  <c r="M26" i="37"/>
  <c r="AQ26" i="37"/>
  <c r="AT25" i="37"/>
  <c r="AS25" i="37"/>
  <c r="AR25" i="37"/>
  <c r="AG25" i="37"/>
  <c r="T25" i="37"/>
  <c r="R25" i="37"/>
  <c r="O25" i="37"/>
  <c r="H25" i="37"/>
  <c r="AT24" i="37"/>
  <c r="AS24" i="37"/>
  <c r="AR24" i="37"/>
  <c r="AG24" i="37"/>
  <c r="T24" i="37"/>
  <c r="R24" i="37"/>
  <c r="O24" i="37"/>
  <c r="I24" i="37"/>
  <c r="AT23" i="37"/>
  <c r="AS23" i="37"/>
  <c r="AR23" i="37"/>
  <c r="AG23" i="37"/>
  <c r="T23" i="37"/>
  <c r="R23" i="37"/>
  <c r="O23" i="37"/>
  <c r="AQ23" i="37"/>
  <c r="AT22" i="37"/>
  <c r="AS22" i="37"/>
  <c r="AR22" i="37"/>
  <c r="AG22" i="37"/>
  <c r="AA22" i="37"/>
  <c r="Z22" i="37"/>
  <c r="T22" i="37"/>
  <c r="R22" i="37"/>
  <c r="O22" i="37"/>
  <c r="E22" i="37"/>
  <c r="AT21" i="37"/>
  <c r="AS21" i="37"/>
  <c r="AR21" i="37"/>
  <c r="AG21" i="37"/>
  <c r="AA21" i="37"/>
  <c r="Z21" i="37"/>
  <c r="T21" i="37"/>
  <c r="R21" i="37"/>
  <c r="O21" i="37"/>
  <c r="M21" i="37"/>
  <c r="AQ21" i="37"/>
  <c r="AT20" i="37"/>
  <c r="AS20" i="37"/>
  <c r="AR20" i="37"/>
  <c r="AG20" i="37"/>
  <c r="AA20" i="37"/>
  <c r="Z20" i="37"/>
  <c r="T20" i="37"/>
  <c r="R20" i="37"/>
  <c r="O20" i="37"/>
  <c r="M20" i="37"/>
  <c r="AQ20" i="37"/>
  <c r="AT19" i="37"/>
  <c r="AS19" i="37"/>
  <c r="AR19" i="37"/>
  <c r="AG19" i="37"/>
  <c r="AA19" i="37"/>
  <c r="Z19" i="37"/>
  <c r="T19" i="37"/>
  <c r="R19" i="37"/>
  <c r="O19" i="37"/>
  <c r="M19" i="37"/>
  <c r="AQ19" i="37"/>
  <c r="AT18" i="37"/>
  <c r="AR18" i="37"/>
  <c r="AG18" i="37"/>
  <c r="T18" i="37"/>
  <c r="R18" i="37"/>
  <c r="O18" i="37"/>
  <c r="M18" i="37"/>
  <c r="I18" i="37"/>
  <c r="AT17" i="37"/>
  <c r="AS17" i="37"/>
  <c r="AR17" i="37"/>
  <c r="AG17" i="37"/>
  <c r="T17" i="37"/>
  <c r="R17" i="37"/>
  <c r="O17" i="37"/>
  <c r="M17" i="37"/>
  <c r="I17" i="37"/>
  <c r="AT16" i="37"/>
  <c r="AS16" i="37"/>
  <c r="AR16" i="37"/>
  <c r="AG16" i="37"/>
  <c r="T16" i="37"/>
  <c r="R16" i="37"/>
  <c r="O16" i="37"/>
  <c r="M16" i="37"/>
  <c r="H16" i="37"/>
  <c r="AT15" i="37"/>
  <c r="AS15" i="37"/>
  <c r="AR15" i="37"/>
  <c r="AG15" i="37"/>
  <c r="T15" i="37"/>
  <c r="R15" i="37"/>
  <c r="O15" i="37"/>
  <c r="M15" i="37"/>
  <c r="AQ15" i="37"/>
  <c r="AT14" i="37"/>
  <c r="AS14" i="37"/>
  <c r="AR14" i="37"/>
  <c r="AG14" i="37"/>
  <c r="AA14" i="37"/>
  <c r="Z14" i="37"/>
  <c r="T14" i="37"/>
  <c r="R14" i="37"/>
  <c r="O14" i="37"/>
  <c r="M14" i="37"/>
  <c r="H14" i="37"/>
  <c r="AT13" i="37"/>
  <c r="AR13" i="37"/>
  <c r="AG13" i="37"/>
  <c r="AA13" i="37"/>
  <c r="Z13" i="37"/>
  <c r="T13" i="37"/>
  <c r="R13" i="37"/>
  <c r="O13" i="37"/>
  <c r="M13" i="37"/>
  <c r="H13" i="37"/>
  <c r="AT12" i="37"/>
  <c r="AS12" i="37"/>
  <c r="AR12" i="37"/>
  <c r="AG12" i="37"/>
  <c r="AA12" i="37"/>
  <c r="Z12" i="37"/>
  <c r="T12" i="37"/>
  <c r="R12" i="37"/>
  <c r="O12" i="37"/>
  <c r="M12" i="37"/>
  <c r="AQ12" i="37"/>
  <c r="AT11" i="37"/>
  <c r="AS11" i="37"/>
  <c r="AR11" i="37"/>
  <c r="AG11" i="37"/>
  <c r="AA11" i="37"/>
  <c r="Z11" i="37"/>
  <c r="T11" i="37"/>
  <c r="R11" i="37"/>
  <c r="O11" i="37"/>
  <c r="M11" i="37"/>
  <c r="AQ11" i="37"/>
  <c r="AT10" i="37"/>
  <c r="AS10" i="37"/>
  <c r="AR10" i="37"/>
  <c r="AG10" i="37"/>
  <c r="AA10" i="37"/>
  <c r="T10" i="37"/>
  <c r="R10" i="37"/>
  <c r="O10" i="37"/>
  <c r="AQ10" i="37"/>
  <c r="AT9" i="37"/>
  <c r="AS9" i="37"/>
  <c r="AA9" i="37"/>
  <c r="Z9" i="37"/>
  <c r="T9" i="37"/>
  <c r="R9" i="37"/>
  <c r="O9" i="37"/>
  <c r="M9" i="37"/>
  <c r="AQ9" i="37"/>
  <c r="AT8" i="37"/>
  <c r="AS8" i="37"/>
  <c r="AQ8" i="37"/>
  <c r="AG8" i="37"/>
  <c r="T8" i="37"/>
  <c r="R8" i="37"/>
  <c r="O8" i="37"/>
  <c r="M8" i="37"/>
  <c r="H8" i="37"/>
  <c r="AA31" i="37" l="1"/>
  <c r="AQ24" i="37"/>
  <c r="H23" i="37"/>
  <c r="I23" i="37"/>
  <c r="E23" i="37"/>
  <c r="H21" i="37"/>
  <c r="E21" i="37"/>
  <c r="I16" i="37"/>
  <c r="I14" i="37"/>
  <c r="AQ14" i="37"/>
  <c r="AG31" i="37"/>
  <c r="R31" i="37"/>
  <c r="Z31" i="37"/>
  <c r="AR31" i="37"/>
  <c r="AT31" i="37"/>
  <c r="M31" i="37"/>
  <c r="E27" i="37"/>
  <c r="I8" i="37"/>
  <c r="E24" i="37"/>
  <c r="E18" i="37"/>
  <c r="AQ18" i="37"/>
  <c r="E20" i="37"/>
  <c r="H15" i="37"/>
  <c r="H18" i="37"/>
  <c r="I22" i="37"/>
  <c r="E29" i="37"/>
  <c r="AQ29" i="37"/>
  <c r="E14" i="37"/>
  <c r="AQ16" i="37"/>
  <c r="H29" i="37"/>
  <c r="E12" i="37"/>
  <c r="E16" i="37"/>
  <c r="AQ27" i="37"/>
  <c r="E8" i="37"/>
  <c r="C31" i="37"/>
  <c r="E9" i="37"/>
  <c r="E13" i="37"/>
  <c r="I15" i="37"/>
  <c r="E17" i="37"/>
  <c r="AQ17" i="37"/>
  <c r="H22" i="37"/>
  <c r="AQ22" i="37"/>
  <c r="I25" i="37"/>
  <c r="I28" i="37"/>
  <c r="H9" i="37"/>
  <c r="H17" i="37"/>
  <c r="I9" i="37"/>
  <c r="E11" i="37"/>
  <c r="H12" i="37"/>
  <c r="I13" i="37"/>
  <c r="AQ13" i="37"/>
  <c r="E19" i="37"/>
  <c r="H20" i="37"/>
  <c r="I21" i="37"/>
  <c r="H24" i="37"/>
  <c r="E26" i="37"/>
  <c r="H27" i="37"/>
  <c r="AG30" i="37"/>
  <c r="H11" i="37"/>
  <c r="I12" i="37"/>
  <c r="H19" i="37"/>
  <c r="I20" i="37"/>
  <c r="H26" i="37"/>
  <c r="I19" i="37"/>
  <c r="I26" i="37"/>
  <c r="I11" i="37"/>
  <c r="AQ25" i="37"/>
  <c r="E15" i="37"/>
  <c r="E25" i="37"/>
  <c r="E28" i="37"/>
  <c r="AQ28" i="37"/>
  <c r="C30" i="37"/>
  <c r="AQ31" i="37" l="1"/>
  <c r="H31" i="37"/>
  <c r="I31" i="37"/>
</calcChain>
</file>

<file path=xl/sharedStrings.xml><?xml version="1.0" encoding="utf-8"?>
<sst xmlns="http://schemas.openxmlformats.org/spreadsheetml/2006/main" count="194" uniqueCount="131">
  <si>
    <t>児童</t>
    <rPh sb="0" eb="2">
      <t>ジドウ</t>
    </rPh>
    <phoneticPr fontId="2"/>
  </si>
  <si>
    <t>冊数</t>
    <rPh sb="0" eb="1">
      <t>サツ</t>
    </rPh>
    <rPh sb="1" eb="2">
      <t>スウ</t>
    </rPh>
    <phoneticPr fontId="2"/>
  </si>
  <si>
    <t>成人</t>
    <rPh sb="0" eb="2">
      <t>セイジン</t>
    </rPh>
    <phoneticPr fontId="2"/>
  </si>
  <si>
    <t>のべ人数</t>
    <rPh sb="2" eb="3">
      <t>ニン</t>
    </rPh>
    <rPh sb="3" eb="4">
      <t>スウ</t>
    </rPh>
    <phoneticPr fontId="2"/>
  </si>
  <si>
    <t>のべ冊数</t>
    <rPh sb="2" eb="3">
      <t>サツ</t>
    </rPh>
    <rPh sb="3" eb="4">
      <t>スウ</t>
    </rPh>
    <phoneticPr fontId="2"/>
  </si>
  <si>
    <t xml:space="preserve"> 累計</t>
    <rPh sb="1" eb="3">
      <t>ルイケイ</t>
    </rPh>
    <phoneticPr fontId="2"/>
  </si>
  <si>
    <t xml:space="preserve"> 新規</t>
    <rPh sb="1" eb="3">
      <t>シンキ</t>
    </rPh>
    <phoneticPr fontId="2"/>
  </si>
  <si>
    <t>●ならの木読書会</t>
    <rPh sb="4" eb="5">
      <t>キ</t>
    </rPh>
    <rPh sb="5" eb="8">
      <t>ドクショカイ</t>
    </rPh>
    <phoneticPr fontId="2"/>
  </si>
  <si>
    <t>(万円）</t>
    <rPh sb="1" eb="3">
      <t>マンエン</t>
    </rPh>
    <phoneticPr fontId="2"/>
  </si>
  <si>
    <t>対象人口</t>
    <rPh sb="0" eb="2">
      <t>タイショウ</t>
    </rPh>
    <rPh sb="2" eb="4">
      <t>ジンコウ</t>
    </rPh>
    <phoneticPr fontId="2"/>
  </si>
  <si>
    <t>人口一人</t>
    <rPh sb="0" eb="2">
      <t>ジンコウ</t>
    </rPh>
    <rPh sb="2" eb="4">
      <t>ヒトリ</t>
    </rPh>
    <phoneticPr fontId="2"/>
  </si>
  <si>
    <t>当図書費</t>
    <rPh sb="0" eb="1">
      <t>ア</t>
    </rPh>
    <rPh sb="1" eb="4">
      <t>トショヒ</t>
    </rPh>
    <phoneticPr fontId="2"/>
  </si>
  <si>
    <t>（円）</t>
    <rPh sb="1" eb="2">
      <t>エン</t>
    </rPh>
    <phoneticPr fontId="2"/>
  </si>
  <si>
    <t>●水仙の里おはなしの会</t>
    <rPh sb="1" eb="3">
      <t>スイセン</t>
    </rPh>
    <rPh sb="4" eb="5">
      <t>サト</t>
    </rPh>
    <rPh sb="10" eb="11">
      <t>カイ</t>
    </rPh>
    <phoneticPr fontId="2"/>
  </si>
  <si>
    <t>（冊）</t>
    <rPh sb="1" eb="2">
      <t>サツ</t>
    </rPh>
    <phoneticPr fontId="2"/>
  </si>
  <si>
    <t>利用者数</t>
    <rPh sb="0" eb="3">
      <t>リヨウシャ</t>
    </rPh>
    <rPh sb="3" eb="4">
      <t>スウ</t>
    </rPh>
    <phoneticPr fontId="2"/>
  </si>
  <si>
    <t>（人）</t>
    <rPh sb="1" eb="2">
      <t>ニン</t>
    </rPh>
    <phoneticPr fontId="2"/>
  </si>
  <si>
    <t>利用冊数</t>
    <rPh sb="0" eb="2">
      <t>リヨウ</t>
    </rPh>
    <rPh sb="2" eb="3">
      <t>サツ</t>
    </rPh>
    <rPh sb="3" eb="4">
      <t>スウ</t>
    </rPh>
    <phoneticPr fontId="2"/>
  </si>
  <si>
    <t>図書費</t>
    <rPh sb="0" eb="3">
      <t>トショヒ</t>
    </rPh>
    <phoneticPr fontId="2"/>
  </si>
  <si>
    <t>増減</t>
    <rPh sb="0" eb="2">
      <t>ゾウゲン</t>
    </rPh>
    <phoneticPr fontId="2"/>
  </si>
  <si>
    <t>対前年比</t>
    <rPh sb="0" eb="1">
      <t>タイ</t>
    </rPh>
    <rPh sb="1" eb="4">
      <t>ゼンネンヒ</t>
    </rPh>
    <phoneticPr fontId="2"/>
  </si>
  <si>
    <t>図書室</t>
    <rPh sb="0" eb="3">
      <t>トショカン</t>
    </rPh>
    <phoneticPr fontId="2"/>
  </si>
  <si>
    <t>職員数(人)</t>
    <rPh sb="0" eb="1">
      <t>ショク</t>
    </rPh>
    <rPh sb="1" eb="3">
      <t>ショクインスウ</t>
    </rPh>
    <rPh sb="4" eb="5">
      <t>ニン</t>
    </rPh>
    <phoneticPr fontId="2"/>
  </si>
  <si>
    <t xml:space="preserve"> </t>
    <phoneticPr fontId="2"/>
  </si>
  <si>
    <t xml:space="preserve"> (％)</t>
    <phoneticPr fontId="2"/>
  </si>
  <si>
    <t>-</t>
    <phoneticPr fontId="2"/>
  </si>
  <si>
    <t>図書室の予算等</t>
    <rPh sb="0" eb="3">
      <t>トショカン</t>
    </rPh>
    <rPh sb="4" eb="6">
      <t>ヨサン</t>
    </rPh>
    <rPh sb="6" eb="7">
      <t>トウ</t>
    </rPh>
    <phoneticPr fontId="2"/>
  </si>
  <si>
    <t>　　　　調査内容</t>
    <rPh sb="4" eb="6">
      <t>チョウサ</t>
    </rPh>
    <rPh sb="6" eb="8">
      <t>ナイヨウ</t>
    </rPh>
    <phoneticPr fontId="2"/>
  </si>
  <si>
    <t>　図書室名</t>
    <rPh sb="1" eb="4">
      <t>トショシツ</t>
    </rPh>
    <rPh sb="4" eb="5">
      <t>メイ</t>
    </rPh>
    <phoneticPr fontId="2"/>
  </si>
  <si>
    <t>蔵書冊数</t>
    <rPh sb="0" eb="2">
      <t>ゾウショ</t>
    </rPh>
    <rPh sb="2" eb="3">
      <t>サツ</t>
    </rPh>
    <rPh sb="3" eb="4">
      <t>スウ</t>
    </rPh>
    <phoneticPr fontId="2"/>
  </si>
  <si>
    <t>対前</t>
    <rPh sb="0" eb="1">
      <t>タイ</t>
    </rPh>
    <rPh sb="1" eb="2">
      <t>ゼンネンヒ</t>
    </rPh>
    <phoneticPr fontId="2"/>
  </si>
  <si>
    <t>年比</t>
    <rPh sb="0" eb="1">
      <t>ネン</t>
    </rPh>
    <rPh sb="1" eb="2">
      <t>ヒ</t>
    </rPh>
    <phoneticPr fontId="2"/>
  </si>
  <si>
    <t>対前</t>
    <rPh sb="0" eb="1">
      <t>タイ</t>
    </rPh>
    <rPh sb="1" eb="2">
      <t>ゼン</t>
    </rPh>
    <phoneticPr fontId="2"/>
  </si>
  <si>
    <t>図書室の概況</t>
    <rPh sb="0" eb="3">
      <t>トショシツ</t>
    </rPh>
    <rPh sb="4" eb="6">
      <t>ガイキョウ</t>
    </rPh>
    <phoneticPr fontId="2"/>
  </si>
  <si>
    <t>購入冊数</t>
    <rPh sb="0" eb="2">
      <t>コウニュウ</t>
    </rPh>
    <rPh sb="2" eb="3">
      <t>サツ</t>
    </rPh>
    <rPh sb="3" eb="4">
      <t>スウ</t>
    </rPh>
    <phoneticPr fontId="2"/>
  </si>
  <si>
    <t>登録者数</t>
    <rPh sb="0" eb="3">
      <t>トウロクシャ</t>
    </rPh>
    <rPh sb="3" eb="4">
      <t>スウ</t>
    </rPh>
    <phoneticPr fontId="2"/>
  </si>
  <si>
    <t>合計</t>
    <rPh sb="0" eb="2">
      <t>ゴウケイ</t>
    </rPh>
    <phoneticPr fontId="2"/>
  </si>
  <si>
    <t>用</t>
    <rPh sb="0" eb="1">
      <t>ヨウ</t>
    </rPh>
    <phoneticPr fontId="2"/>
  </si>
  <si>
    <t>年比</t>
    <rPh sb="0" eb="2">
      <t>ネンヒ</t>
    </rPh>
    <phoneticPr fontId="2"/>
  </si>
  <si>
    <t>対前</t>
    <rPh sb="0" eb="2">
      <t>タイゼン</t>
    </rPh>
    <phoneticPr fontId="2"/>
  </si>
  <si>
    <t>延床</t>
    <rPh sb="0" eb="1">
      <t>ノ</t>
    </rPh>
    <rPh sb="1" eb="2">
      <t>ユカ</t>
    </rPh>
    <phoneticPr fontId="2"/>
  </si>
  <si>
    <t>面積</t>
    <rPh sb="0" eb="2">
      <t>メンセキ</t>
    </rPh>
    <phoneticPr fontId="2"/>
  </si>
  <si>
    <t>受入冊数</t>
    <rPh sb="0" eb="1">
      <t>ウ</t>
    </rPh>
    <rPh sb="1" eb="2">
      <t>イ</t>
    </rPh>
    <rPh sb="2" eb="3">
      <t>サツ</t>
    </rPh>
    <rPh sb="3" eb="4">
      <t>スウ</t>
    </rPh>
    <phoneticPr fontId="2"/>
  </si>
  <si>
    <t>÷蔵書冊数</t>
    <rPh sb="1" eb="3">
      <t>ゾウショ</t>
    </rPh>
    <rPh sb="3" eb="4">
      <t>サツ</t>
    </rPh>
    <rPh sb="4" eb="5">
      <t>スウ</t>
    </rPh>
    <phoneticPr fontId="2"/>
  </si>
  <si>
    <t>蔵書</t>
    <rPh sb="0" eb="2">
      <t>ゾウショ</t>
    </rPh>
    <phoneticPr fontId="2"/>
  </si>
  <si>
    <t>貸出</t>
    <rPh sb="0" eb="2">
      <t>カシダシ</t>
    </rPh>
    <phoneticPr fontId="2"/>
  </si>
  <si>
    <t>密度</t>
    <rPh sb="0" eb="2">
      <t>ミツド</t>
    </rPh>
    <phoneticPr fontId="2"/>
  </si>
  <si>
    <t>貸出冊数</t>
    <rPh sb="0" eb="2">
      <t>カシダシ</t>
    </rPh>
    <rPh sb="2" eb="3">
      <t>サツ</t>
    </rPh>
    <rPh sb="3" eb="4">
      <t>スウ</t>
    </rPh>
    <phoneticPr fontId="2"/>
  </si>
  <si>
    <t>÷人口</t>
    <rPh sb="1" eb="3">
      <t>ジンコウ</t>
    </rPh>
    <phoneticPr fontId="2"/>
  </si>
  <si>
    <t>新鮮度</t>
    <rPh sb="0" eb="3">
      <t>シンセンド</t>
    </rPh>
    <phoneticPr fontId="2"/>
  </si>
  <si>
    <t>実質貸出</t>
    <rPh sb="0" eb="2">
      <t>ジッシツ</t>
    </rPh>
    <rPh sb="2" eb="4">
      <t>カシダシ</t>
    </rPh>
    <phoneticPr fontId="2"/>
  </si>
  <si>
    <t>÷登録者数</t>
    <rPh sb="1" eb="4">
      <t>トウロクシャ</t>
    </rPh>
    <rPh sb="4" eb="5">
      <t>カズ</t>
    </rPh>
    <phoneticPr fontId="2"/>
  </si>
  <si>
    <t>評　価　指　標</t>
    <rPh sb="0" eb="1">
      <t>ヒョウ</t>
    </rPh>
    <rPh sb="2" eb="3">
      <t>アタイ</t>
    </rPh>
    <rPh sb="4" eb="5">
      <t>ユビ</t>
    </rPh>
    <rPh sb="6" eb="7">
      <t>ヒョウ</t>
    </rPh>
    <phoneticPr fontId="2"/>
  </si>
  <si>
    <t>平均</t>
    <rPh sb="0" eb="2">
      <t>ヘイキン</t>
    </rPh>
    <phoneticPr fontId="2"/>
  </si>
  <si>
    <t>図書費予算</t>
    <phoneticPr fontId="2"/>
  </si>
  <si>
    <t>（㎡）</t>
    <phoneticPr fontId="2"/>
  </si>
  <si>
    <t>(％)</t>
    <phoneticPr fontId="2"/>
  </si>
  <si>
    <t>正　　　　　　　　　　　　　　　　　　　　　　　　　専</t>
    <rPh sb="0" eb="1">
      <t>セイ</t>
    </rPh>
    <rPh sb="26" eb="27">
      <t>セン</t>
    </rPh>
    <phoneticPr fontId="2"/>
  </si>
  <si>
    <t>正　　　　　　　　兼</t>
    <rPh sb="0" eb="1">
      <t>セイ</t>
    </rPh>
    <rPh sb="9" eb="10">
      <t>ケンニン</t>
    </rPh>
    <phoneticPr fontId="2"/>
  </si>
  <si>
    <t>群馬県立図書館</t>
    <rPh sb="0" eb="2">
      <t>グンマ</t>
    </rPh>
    <rPh sb="2" eb="4">
      <t>ケンリツ</t>
    </rPh>
    <rPh sb="4" eb="7">
      <t>トショカン</t>
    </rPh>
    <phoneticPr fontId="2"/>
  </si>
  <si>
    <t>各公民館図書室に関係する読書推進団体</t>
  </si>
  <si>
    <t>開館日数</t>
    <rPh sb="0" eb="2">
      <t>カイカン</t>
    </rPh>
    <rPh sb="2" eb="4">
      <t>ニッスウ</t>
    </rPh>
    <phoneticPr fontId="2"/>
  </si>
  <si>
    <t>（日）</t>
    <rPh sb="1" eb="2">
      <t>ニチ</t>
    </rPh>
    <phoneticPr fontId="2"/>
  </si>
  <si>
    <t>回転率</t>
    <rPh sb="0" eb="2">
      <t>カイテン</t>
    </rPh>
    <rPh sb="2" eb="3">
      <t>リツ</t>
    </rPh>
    <phoneticPr fontId="2"/>
  </si>
  <si>
    <t>のべ人数</t>
    <rPh sb="2" eb="4">
      <t>ニンズウ</t>
    </rPh>
    <phoneticPr fontId="2"/>
  </si>
  <si>
    <t>前年</t>
    <rPh sb="0" eb="2">
      <t>ゼンネン</t>
    </rPh>
    <phoneticPr fontId="2"/>
  </si>
  <si>
    <t>前年度</t>
    <rPh sb="0" eb="3">
      <t>ゼンネンド</t>
    </rPh>
    <phoneticPr fontId="2"/>
  </si>
  <si>
    <t>購入</t>
    <rPh sb="0" eb="2">
      <t>コウニュウ</t>
    </rPh>
    <phoneticPr fontId="2"/>
  </si>
  <si>
    <t>（％）</t>
    <phoneticPr fontId="2"/>
  </si>
  <si>
    <t>うち児童</t>
    <rPh sb="2" eb="4">
      <t>ジドウ</t>
    </rPh>
    <phoneticPr fontId="2"/>
  </si>
  <si>
    <t>児童割合</t>
    <rPh sb="0" eb="2">
      <t>ジドウ</t>
    </rPh>
    <rPh sb="2" eb="4">
      <t>ワリアイ</t>
    </rPh>
    <phoneticPr fontId="2"/>
  </si>
  <si>
    <t>（冊数）</t>
    <rPh sb="1" eb="2">
      <t>サツ</t>
    </rPh>
    <rPh sb="2" eb="3">
      <t>スウ</t>
    </rPh>
    <phoneticPr fontId="2"/>
  </si>
  <si>
    <t>利用状況（利用者数・利用冊数）</t>
    <rPh sb="0" eb="2">
      <t>リヨウ</t>
    </rPh>
    <rPh sb="2" eb="4">
      <t>ジョウキョウ</t>
    </rPh>
    <rPh sb="5" eb="8">
      <t>リヨウシャ</t>
    </rPh>
    <rPh sb="8" eb="9">
      <t>スウ</t>
    </rPh>
    <rPh sb="10" eb="12">
      <t>リヨウ</t>
    </rPh>
    <rPh sb="12" eb="13">
      <t>サツ</t>
    </rPh>
    <rPh sb="13" eb="14">
      <t>スウ</t>
    </rPh>
    <phoneticPr fontId="2"/>
  </si>
  <si>
    <t>板倉町中央公民館図書室</t>
    <rPh sb="0" eb="3">
      <t>イタクラマチ</t>
    </rPh>
    <rPh sb="3" eb="5">
      <t>チュウオウ</t>
    </rPh>
    <rPh sb="5" eb="8">
      <t>コウミンカン</t>
    </rPh>
    <rPh sb="8" eb="11">
      <t>トショシツ</t>
    </rPh>
    <phoneticPr fontId="2"/>
  </si>
  <si>
    <t>東吾妻町太田公民館図書室</t>
    <rPh sb="0" eb="1">
      <t>ヒガシ</t>
    </rPh>
    <rPh sb="1" eb="4">
      <t>アガツママチ</t>
    </rPh>
    <rPh sb="4" eb="6">
      <t>オオタ</t>
    </rPh>
    <rPh sb="6" eb="9">
      <t>コウミンカン</t>
    </rPh>
    <rPh sb="9" eb="12">
      <t>トショシツ</t>
    </rPh>
    <phoneticPr fontId="2"/>
  </si>
  <si>
    <t>臨　専　</t>
    <rPh sb="0" eb="1">
      <t>リン</t>
    </rPh>
    <rPh sb="2" eb="3">
      <t>セン</t>
    </rPh>
    <phoneticPr fontId="2"/>
  </si>
  <si>
    <t>臨　　　　兼</t>
    <rPh sb="0" eb="1">
      <t>ノゾム</t>
    </rPh>
    <rPh sb="5" eb="6">
      <t>ケン</t>
    </rPh>
    <phoneticPr fontId="2"/>
  </si>
  <si>
    <t>●新治読み聞かせかしの木会</t>
    <rPh sb="1" eb="3">
      <t>ニイハル</t>
    </rPh>
    <rPh sb="3" eb="4">
      <t>ヨ</t>
    </rPh>
    <rPh sb="5" eb="6">
      <t>キ</t>
    </rPh>
    <rPh sb="11" eb="12">
      <t>キ</t>
    </rPh>
    <rPh sb="12" eb="13">
      <t>カイ</t>
    </rPh>
    <phoneticPr fontId="2"/>
  </si>
  <si>
    <t>●たんぽぽおはなし会</t>
    <rPh sb="9" eb="10">
      <t>カイ</t>
    </rPh>
    <phoneticPr fontId="2"/>
  </si>
  <si>
    <t>みなかみ町カルチャーセンター児童図書室</t>
    <rPh sb="4" eb="5">
      <t>マチ</t>
    </rPh>
    <rPh sb="14" eb="16">
      <t>ジドウ</t>
    </rPh>
    <rPh sb="16" eb="19">
      <t>トショシツ</t>
    </rPh>
    <phoneticPr fontId="2"/>
  </si>
  <si>
    <t>板倉町東部公民館図書室</t>
    <rPh sb="0" eb="3">
      <t>イタクラマチ</t>
    </rPh>
    <rPh sb="3" eb="5">
      <t>トウブ</t>
    </rPh>
    <rPh sb="5" eb="8">
      <t>コウミンカン</t>
    </rPh>
    <rPh sb="8" eb="11">
      <t>トショシツ</t>
    </rPh>
    <phoneticPr fontId="2"/>
  </si>
  <si>
    <t>板倉町南部公民館図書室</t>
    <rPh sb="0" eb="3">
      <t>イタクラマチ</t>
    </rPh>
    <rPh sb="3" eb="5">
      <t>ナンブ</t>
    </rPh>
    <rPh sb="5" eb="8">
      <t>コウミンカン</t>
    </rPh>
    <rPh sb="8" eb="11">
      <t>トショシツ</t>
    </rPh>
    <phoneticPr fontId="2"/>
  </si>
  <si>
    <t>板倉町北部公民館図書室</t>
    <rPh sb="0" eb="3">
      <t>イタクラマチ</t>
    </rPh>
    <rPh sb="3" eb="5">
      <t>ホクブ</t>
    </rPh>
    <rPh sb="5" eb="8">
      <t>コウミンカン</t>
    </rPh>
    <rPh sb="8" eb="11">
      <t>トショシツ</t>
    </rPh>
    <phoneticPr fontId="2"/>
  </si>
  <si>
    <t>東吾妻町東公民館図書室</t>
    <rPh sb="0" eb="1">
      <t>ヒガシ</t>
    </rPh>
    <rPh sb="1" eb="4">
      <t>アガツママチ</t>
    </rPh>
    <rPh sb="4" eb="5">
      <t>ヒガシ</t>
    </rPh>
    <rPh sb="5" eb="8">
      <t>コウミンカン</t>
    </rPh>
    <rPh sb="8" eb="11">
      <t>トショシツ</t>
    </rPh>
    <phoneticPr fontId="2"/>
  </si>
  <si>
    <t>○個人文庫等
●読書グループ・読み聞かせグループ</t>
    <rPh sb="1" eb="3">
      <t>コジン</t>
    </rPh>
    <rPh sb="3" eb="5">
      <t>ブンコ</t>
    </rPh>
    <rPh sb="5" eb="6">
      <t>トウ</t>
    </rPh>
    <rPh sb="8" eb="10">
      <t>ドクショ</t>
    </rPh>
    <rPh sb="15" eb="16">
      <t>ヨ</t>
    </rPh>
    <rPh sb="17" eb="18">
      <t>キ</t>
    </rPh>
    <phoneticPr fontId="2"/>
  </si>
  <si>
    <t>下仁田町公民館図書室</t>
    <rPh sb="0" eb="3">
      <t>シモニタ</t>
    </rPh>
    <rPh sb="3" eb="4">
      <t>マチ</t>
    </rPh>
    <rPh sb="4" eb="7">
      <t>コウミンカン</t>
    </rPh>
    <rPh sb="7" eb="10">
      <t>トショシツ</t>
    </rPh>
    <phoneticPr fontId="2"/>
  </si>
  <si>
    <t>●月夜野おはなしの会</t>
    <rPh sb="1" eb="3">
      <t>ツキヨ</t>
    </rPh>
    <rPh sb="3" eb="4">
      <t>ノ</t>
    </rPh>
    <rPh sb="9" eb="10">
      <t>カイ</t>
    </rPh>
    <phoneticPr fontId="2"/>
  </si>
  <si>
    <t>●フルーツバスケット
●かやの木おはなし会</t>
    <rPh sb="15" eb="16">
      <t>キ</t>
    </rPh>
    <rPh sb="20" eb="21">
      <t>カイ</t>
    </rPh>
    <phoneticPr fontId="2"/>
  </si>
  <si>
    <t>●つきの会（現在活動休止中）</t>
    <rPh sb="4" eb="5">
      <t>カイ</t>
    </rPh>
    <rPh sb="6" eb="8">
      <t>ゲンザイ</t>
    </rPh>
    <rPh sb="8" eb="10">
      <t>カツドウ</t>
    </rPh>
    <rPh sb="10" eb="13">
      <t>キュウシチュウ</t>
    </rPh>
    <phoneticPr fontId="2"/>
  </si>
  <si>
    <t>Ｈ２７主要事業</t>
    <rPh sb="3" eb="5">
      <t>シュヨウ</t>
    </rPh>
    <rPh sb="5" eb="7">
      <t>ジギョウ</t>
    </rPh>
    <phoneticPr fontId="2"/>
  </si>
  <si>
    <t>○講演会
●読み聞かせ会
○その他</t>
    <rPh sb="1" eb="4">
      <t>コウエンカイ</t>
    </rPh>
    <rPh sb="6" eb="7">
      <t>ヨ</t>
    </rPh>
    <rPh sb="8" eb="9">
      <t>キ</t>
    </rPh>
    <rPh sb="11" eb="12">
      <t>カイ</t>
    </rPh>
    <rPh sb="16" eb="17">
      <t>タ</t>
    </rPh>
    <phoneticPr fontId="2"/>
  </si>
  <si>
    <t>事業名</t>
    <rPh sb="0" eb="2">
      <t>ジギョウ</t>
    </rPh>
    <rPh sb="2" eb="3">
      <t>メイ</t>
    </rPh>
    <phoneticPr fontId="2"/>
  </si>
  <si>
    <t>内容、実施時期等</t>
    <rPh sb="0" eb="2">
      <t>ナイヨウ</t>
    </rPh>
    <rPh sb="3" eb="5">
      <t>ジッシ</t>
    </rPh>
    <rPh sb="5" eb="7">
      <t>ジキ</t>
    </rPh>
    <rPh sb="7" eb="8">
      <t>トウ</t>
    </rPh>
    <phoneticPr fontId="2"/>
  </si>
  <si>
    <t>長野原町図書室</t>
    <rPh sb="0" eb="4">
      <t>ナガノハラマチ</t>
    </rPh>
    <rPh sb="4" eb="7">
      <t>トショシツ</t>
    </rPh>
    <phoneticPr fontId="2"/>
  </si>
  <si>
    <t>高山村いぶき会館図書室</t>
    <rPh sb="0" eb="3">
      <t>タカヤマムラ</t>
    </rPh>
    <rPh sb="6" eb="8">
      <t>カイカン</t>
    </rPh>
    <rPh sb="8" eb="11">
      <t>トショシツ</t>
    </rPh>
    <phoneticPr fontId="2"/>
  </si>
  <si>
    <t>嬬恋村東部公民館図書室</t>
    <rPh sb="0" eb="3">
      <t>ツマゴイムラ</t>
    </rPh>
    <rPh sb="3" eb="5">
      <t>トウブ</t>
    </rPh>
    <rPh sb="5" eb="8">
      <t>コウミンカン</t>
    </rPh>
    <rPh sb="8" eb="11">
      <t>トショシツ</t>
    </rPh>
    <phoneticPr fontId="2"/>
  </si>
  <si>
    <t>みなかみ町中央公民館図書室</t>
    <rPh sb="4" eb="5">
      <t>マチ</t>
    </rPh>
    <rPh sb="5" eb="7">
      <t>チュウオウ</t>
    </rPh>
    <rPh sb="7" eb="10">
      <t>コウミンカン</t>
    </rPh>
    <rPh sb="10" eb="13">
      <t>トショシツ</t>
    </rPh>
    <phoneticPr fontId="2"/>
  </si>
  <si>
    <t>みなかみ町水上公民館図書室</t>
    <rPh sb="4" eb="5">
      <t>マチ</t>
    </rPh>
    <rPh sb="5" eb="7">
      <t>ミナカミ</t>
    </rPh>
    <rPh sb="7" eb="10">
      <t>コウミンカン</t>
    </rPh>
    <rPh sb="10" eb="13">
      <t>トショシツ</t>
    </rPh>
    <phoneticPr fontId="2"/>
  </si>
  <si>
    <t>みなかみ町新治公民館図書室</t>
    <rPh sb="4" eb="5">
      <t>マチ</t>
    </rPh>
    <rPh sb="5" eb="7">
      <t>ニイハル</t>
    </rPh>
    <rPh sb="7" eb="10">
      <t>コウミンカン</t>
    </rPh>
    <rPh sb="10" eb="13">
      <t>トショシツ</t>
    </rPh>
    <phoneticPr fontId="2"/>
  </si>
  <si>
    <t>榛東村南部コミュニティ
センター図書室</t>
    <rPh sb="0" eb="3">
      <t>シントウムラ</t>
    </rPh>
    <rPh sb="3" eb="5">
      <t>ナンブ</t>
    </rPh>
    <rPh sb="16" eb="19">
      <t>トショシツ</t>
    </rPh>
    <phoneticPr fontId="2"/>
  </si>
  <si>
    <t>南牧村住民センター図書室</t>
    <rPh sb="0" eb="3">
      <t>ナンモクムラ</t>
    </rPh>
    <rPh sb="3" eb="5">
      <t>ジュウミン</t>
    </rPh>
    <rPh sb="9" eb="12">
      <t>トショシツ</t>
    </rPh>
    <phoneticPr fontId="2"/>
  </si>
  <si>
    <t>東吾妻町中央公民館図書室</t>
    <rPh sb="0" eb="1">
      <t>ヒガシ</t>
    </rPh>
    <rPh sb="1" eb="4">
      <t>アガツママチ</t>
    </rPh>
    <rPh sb="4" eb="6">
      <t>チュウオウ</t>
    </rPh>
    <rPh sb="6" eb="9">
      <t>コウミンカン</t>
    </rPh>
    <rPh sb="9" eb="12">
      <t>トショシツ</t>
    </rPh>
    <phoneticPr fontId="2"/>
  </si>
  <si>
    <t>東吾妻町岩島公民館図書室</t>
    <rPh sb="0" eb="1">
      <t>ヒガシ</t>
    </rPh>
    <rPh sb="1" eb="4">
      <t>アガツママチ</t>
    </rPh>
    <rPh sb="4" eb="6">
      <t>イワシマ</t>
    </rPh>
    <rPh sb="6" eb="9">
      <t>コウミンカン</t>
    </rPh>
    <rPh sb="9" eb="12">
      <t>トショシツ</t>
    </rPh>
    <phoneticPr fontId="2"/>
  </si>
  <si>
    <t>東吾妻町坂上公民館図書室</t>
    <rPh sb="0" eb="1">
      <t>ヒガシ</t>
    </rPh>
    <rPh sb="1" eb="4">
      <t>アガツママチ</t>
    </rPh>
    <rPh sb="4" eb="6">
      <t>サカウエ</t>
    </rPh>
    <rPh sb="6" eb="9">
      <t>コウミンカン</t>
    </rPh>
    <rPh sb="9" eb="12">
      <t>トショシツ</t>
    </rPh>
    <phoneticPr fontId="2"/>
  </si>
  <si>
    <t>昭和村公民館図書室</t>
    <rPh sb="0" eb="3">
      <t>ショウワムラ</t>
    </rPh>
    <rPh sb="3" eb="6">
      <t>コウミンカン</t>
    </rPh>
    <rPh sb="6" eb="9">
      <t>トショシツ</t>
    </rPh>
    <phoneticPr fontId="2"/>
  </si>
  <si>
    <t>●水上おはなしの会</t>
    <rPh sb="1" eb="3">
      <t>ミナカミ</t>
    </rPh>
    <rPh sb="8" eb="9">
      <t>カイ</t>
    </rPh>
    <phoneticPr fontId="2"/>
  </si>
  <si>
    <t>―</t>
    <phoneticPr fontId="2"/>
  </si>
  <si>
    <t>６年度</t>
    <rPh sb="1" eb="3">
      <t>ネンド</t>
    </rPh>
    <phoneticPr fontId="2"/>
  </si>
  <si>
    <t>●下仁田町読み聞かせの会</t>
    <rPh sb="1" eb="5">
      <t>シモニタマチ</t>
    </rPh>
    <rPh sb="5" eb="6">
      <t>ヨ</t>
    </rPh>
    <rPh sb="7" eb="8">
      <t>キ</t>
    </rPh>
    <rPh sb="11" eb="12">
      <t>カイ</t>
    </rPh>
    <phoneticPr fontId="2"/>
  </si>
  <si>
    <t>●読み聞かせの会パレット　</t>
    <rPh sb="1" eb="2">
      <t>ヨ</t>
    </rPh>
    <rPh sb="3" eb="4">
      <t>キ</t>
    </rPh>
    <rPh sb="7" eb="8">
      <t>カイ</t>
    </rPh>
    <phoneticPr fontId="2"/>
  </si>
  <si>
    <t>●読み聞かせグループ図書ボランティア「ぬるがわ」</t>
    <rPh sb="1" eb="2">
      <t>ヨ</t>
    </rPh>
    <rPh sb="3" eb="4">
      <t>キ</t>
    </rPh>
    <phoneticPr fontId="2"/>
  </si>
  <si>
    <t>川場村教育委員会事務局</t>
    <rPh sb="0" eb="3">
      <t>カワバムラ</t>
    </rPh>
    <rPh sb="3" eb="11">
      <t>キョウイクイインカイジムキョク</t>
    </rPh>
    <phoneticPr fontId="2"/>
  </si>
  <si>
    <t>片品村尾瀬じどうかん図書室</t>
    <rPh sb="0" eb="2">
      <t>カタシナ</t>
    </rPh>
    <rPh sb="2" eb="3">
      <t>ムラ</t>
    </rPh>
    <rPh sb="3" eb="5">
      <t>オゼ</t>
    </rPh>
    <rPh sb="10" eb="13">
      <t>トショシツ</t>
    </rPh>
    <phoneticPr fontId="2"/>
  </si>
  <si>
    <t>算出不可</t>
    <rPh sb="0" eb="4">
      <t>サンシュツフカ</t>
    </rPh>
    <phoneticPr fontId="2"/>
  </si>
  <si>
    <t>令和７年度　図書館未設置町村公民館図書室の概況</t>
    <rPh sb="0" eb="2">
      <t>レイワ</t>
    </rPh>
    <rPh sb="3" eb="5">
      <t>ネンド</t>
    </rPh>
    <rPh sb="4" eb="5">
      <t>ド</t>
    </rPh>
    <rPh sb="6" eb="9">
      <t>トショカン</t>
    </rPh>
    <rPh sb="9" eb="12">
      <t>ミセッチ</t>
    </rPh>
    <rPh sb="12" eb="14">
      <t>チョウソン</t>
    </rPh>
    <rPh sb="14" eb="17">
      <t>コウミンカン</t>
    </rPh>
    <rPh sb="17" eb="20">
      <t>トショシツ</t>
    </rPh>
    <rPh sb="21" eb="23">
      <t>ガイキョウ</t>
    </rPh>
    <phoneticPr fontId="2"/>
  </si>
  <si>
    <t>図書室の運営状況（令和６年度）</t>
    <rPh sb="0" eb="3">
      <t>トショカン</t>
    </rPh>
    <rPh sb="4" eb="6">
      <t>ウンエイ</t>
    </rPh>
    <rPh sb="6" eb="8">
      <t>ジョウキョウ</t>
    </rPh>
    <rPh sb="9" eb="11">
      <t>レイワ</t>
    </rPh>
    <rPh sb="12" eb="14">
      <t>ネンド</t>
    </rPh>
    <rPh sb="13" eb="14">
      <t>ド</t>
    </rPh>
    <phoneticPr fontId="2"/>
  </si>
  <si>
    <t>●おはなしアイアイ
●くれよんぽけっと</t>
    <phoneticPr fontId="2"/>
  </si>
  <si>
    <t>町村
予算
総額
（百万円）</t>
    <rPh sb="0" eb="2">
      <t>チョウソン</t>
    </rPh>
    <rPh sb="3" eb="5">
      <t>ヨサン</t>
    </rPh>
    <rPh sb="6" eb="8">
      <t>ソウガク</t>
    </rPh>
    <rPh sb="10" eb="12">
      <t>ヒャクマン</t>
    </rPh>
    <rPh sb="12" eb="13">
      <t>エン</t>
    </rPh>
    <phoneticPr fontId="2"/>
  </si>
  <si>
    <t>公民館
予算
（万円）</t>
    <rPh sb="0" eb="3">
      <t>コウミンカン</t>
    </rPh>
    <rPh sb="4" eb="6">
      <t>ヨサン</t>
    </rPh>
    <rPh sb="8" eb="10">
      <t>マンエン</t>
    </rPh>
    <phoneticPr fontId="2"/>
  </si>
  <si>
    <t>非表示</t>
    <rPh sb="0" eb="3">
      <t>ヒヒョウジ</t>
    </rPh>
    <phoneticPr fontId="2"/>
  </si>
  <si>
    <t>‐</t>
    <phoneticPr fontId="2"/>
  </si>
  <si>
    <t>ー</t>
    <phoneticPr fontId="2"/>
  </si>
  <si>
    <t>児童書
比率</t>
    <rPh sb="0" eb="3">
      <t>ジドウショ</t>
    </rPh>
    <rPh sb="4" eb="6">
      <t>ヒリツ</t>
    </rPh>
    <phoneticPr fontId="2"/>
  </si>
  <si>
    <t>うち
児童書</t>
    <rPh sb="3" eb="5">
      <t>ジドウ</t>
    </rPh>
    <rPh sb="5" eb="6">
      <t>ショ</t>
    </rPh>
    <phoneticPr fontId="2"/>
  </si>
  <si>
    <t>（冊）</t>
    <rPh sb="1" eb="2">
      <t>サツ</t>
    </rPh>
    <phoneticPr fontId="2"/>
  </si>
  <si>
    <t>（％）</t>
    <phoneticPr fontId="2"/>
  </si>
  <si>
    <t>●中央こども園PTA年長組保護者●かやの会●長野原高等学校図書委員会●おはなしとどけ隊あさまる</t>
    <rPh sb="10" eb="13">
      <t>ネンチョウグミ</t>
    </rPh>
    <rPh sb="13" eb="16">
      <t>ホゴシャ</t>
    </rPh>
    <rPh sb="20" eb="21">
      <t>カイ</t>
    </rPh>
    <rPh sb="22" eb="25">
      <t>ナガノハラ</t>
    </rPh>
    <rPh sb="25" eb="27">
      <t>コウトウ</t>
    </rPh>
    <rPh sb="27" eb="29">
      <t>ガッコウ</t>
    </rPh>
    <rPh sb="29" eb="31">
      <t>トショ</t>
    </rPh>
    <rPh sb="31" eb="34">
      <t>イインカイ</t>
    </rPh>
    <rPh sb="42" eb="43">
      <t>タイ</t>
    </rPh>
    <phoneticPr fontId="2"/>
  </si>
  <si>
    <t>―</t>
    <phoneticPr fontId="2"/>
  </si>
  <si>
    <t>※対象人口は、「令和７年度群馬県移動人口調査」（令和８年１月１日現在値）に基づく</t>
    <rPh sb="1" eb="3">
      <t>タイショウ</t>
    </rPh>
    <rPh sb="3" eb="5">
      <t>ジンコウ</t>
    </rPh>
    <rPh sb="8" eb="10">
      <t>レイワ</t>
    </rPh>
    <rPh sb="11" eb="13">
      <t>ネンド</t>
    </rPh>
    <rPh sb="13" eb="16">
      <t>グンマケン</t>
    </rPh>
    <rPh sb="16" eb="18">
      <t>イドウ</t>
    </rPh>
    <rPh sb="18" eb="20">
      <t>ジンコウ</t>
    </rPh>
    <rPh sb="20" eb="22">
      <t>チョウサ</t>
    </rPh>
    <rPh sb="24" eb="26">
      <t>レイワ</t>
    </rPh>
    <rPh sb="27" eb="28">
      <t>ネン</t>
    </rPh>
    <rPh sb="29" eb="30">
      <t>ガツ</t>
    </rPh>
    <rPh sb="31" eb="32">
      <t>ニチ</t>
    </rPh>
    <rPh sb="32" eb="34">
      <t>ゲンザイ</t>
    </rPh>
    <rPh sb="34" eb="35">
      <t>アタイ</t>
    </rPh>
    <rPh sb="37" eb="38">
      <t>モト</t>
    </rPh>
    <phoneticPr fontId="2"/>
  </si>
  <si>
    <t>12町村　22室</t>
    <rPh sb="2" eb="4">
      <t>チョウソン</t>
    </rPh>
    <rPh sb="7" eb="8">
      <t>シツ</t>
    </rPh>
    <phoneticPr fontId="2"/>
  </si>
  <si>
    <t>７年度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</si>
</sst>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);[Red]\(0.0\)"/>
    <numFmt numFmtId="178" formatCode="0_);[Red]\(0\)"/>
    <numFmt numFmtId="179" formatCode="0_ "/>
    <numFmt numFmtId="181" formatCode="0.0%"/>
    <numFmt numFmtId="182" formatCode="0.00_ "/>
    <numFmt numFmtId="183" formatCode="#,##0.0;[Red]\-#,##0.0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9"/>
      <color indexed="54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56"/>
      <name val="ＭＳ ゴシック"/>
      <family val="3"/>
      <charset val="128"/>
    </font>
    <font>
      <sz val="12"/>
      <color indexed="5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i/>
      <sz val="9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i/>
      <sz val="9"/>
      <color theme="1"/>
      <name val="ＭＳ ゴシック"/>
      <family val="3"/>
      <charset val="128"/>
    </font>
    <font>
      <i/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66FF"/>
      <name val="ＭＳ ゴシック"/>
      <family val="3"/>
      <charset val="128"/>
    </font>
    <font>
      <sz val="12"/>
      <color rgb="FF00B050"/>
      <name val="ＭＳ ゴシック"/>
      <family val="3"/>
      <charset val="128"/>
    </font>
    <font>
      <b/>
      <sz val="12"/>
      <color rgb="FF0066FF"/>
      <name val="ＭＳ ゴシック"/>
      <family val="3"/>
      <charset val="128"/>
    </font>
    <font>
      <b/>
      <sz val="12"/>
      <color rgb="FF00B05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i/>
      <sz val="9"/>
      <color indexed="56"/>
      <name val="ＭＳ ゴシック"/>
      <family val="3"/>
      <charset val="128"/>
    </font>
    <font>
      <i/>
      <sz val="12"/>
      <color theme="1"/>
      <name val="ＭＳ Ｐゴシック"/>
      <family val="3"/>
      <charset val="128"/>
    </font>
    <font>
      <b/>
      <sz val="11"/>
      <color rgb="FF00B05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00B050"/>
      <name val="ＭＳ ゴシック"/>
      <family val="3"/>
      <charset val="128"/>
    </font>
    <font>
      <i/>
      <sz val="12"/>
      <color rgb="FFFF0000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i/>
      <sz val="9"/>
      <name val="ＭＳ ゴシック"/>
      <family val="3"/>
      <charset val="128"/>
    </font>
    <font>
      <sz val="9"/>
      <color indexed="17"/>
      <name val="ＭＳ ゴシック"/>
      <family val="3"/>
      <charset val="128"/>
    </font>
    <font>
      <sz val="9"/>
      <color indexed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8">
    <xf numFmtId="0" fontId="0" fillId="0" borderId="0" xfId="0"/>
    <xf numFmtId="0" fontId="4" fillId="0" borderId="0" xfId="0" applyFont="1" applyAlignment="1">
      <alignment horizontal="center"/>
    </xf>
    <xf numFmtId="38" fontId="3" fillId="2" borderId="0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8" fontId="4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1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38" fontId="21" fillId="0" borderId="0" xfId="1" applyFont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38" fontId="9" fillId="3" borderId="4" xfId="1" applyFont="1" applyFill="1" applyBorder="1" applyAlignment="1">
      <alignment horizontal="center"/>
    </xf>
    <xf numFmtId="0" fontId="6" fillId="0" borderId="52" xfId="0" applyFont="1" applyFill="1" applyBorder="1" applyAlignment="1">
      <alignment vertical="center" wrapText="1"/>
    </xf>
    <xf numFmtId="0" fontId="6" fillId="0" borderId="4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/>
    <xf numFmtId="38" fontId="6" fillId="0" borderId="11" xfId="1" applyFont="1" applyBorder="1" applyAlignment="1">
      <alignment horizontal="center"/>
    </xf>
    <xf numFmtId="0" fontId="17" fillId="3" borderId="4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38" fontId="12" fillId="0" borderId="0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 wrapText="1"/>
    </xf>
    <xf numFmtId="38" fontId="0" fillId="0" borderId="0" xfId="0" applyNumberFormat="1" applyAlignment="1">
      <alignment horizontal="center"/>
    </xf>
    <xf numFmtId="0" fontId="10" fillId="0" borderId="6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38" fontId="4" fillId="0" borderId="0" xfId="0" applyNumberFormat="1" applyFont="1" applyAlignment="1">
      <alignment horizontal="center"/>
    </xf>
    <xf numFmtId="0" fontId="0" fillId="0" borderId="10" xfId="0" applyBorder="1" applyAlignment="1">
      <alignment horizontal="left" vertical="center"/>
    </xf>
    <xf numFmtId="0" fontId="16" fillId="0" borderId="65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8" fillId="4" borderId="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2" borderId="57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38" fontId="24" fillId="0" borderId="16" xfId="1" applyFont="1" applyFill="1" applyBorder="1" applyAlignment="1">
      <alignment horizontal="center" vertical="center"/>
    </xf>
    <xf numFmtId="38" fontId="24" fillId="0" borderId="14" xfId="1" applyFont="1" applyFill="1" applyBorder="1" applyAlignment="1">
      <alignment horizontal="center" vertical="center"/>
    </xf>
    <xf numFmtId="9" fontId="24" fillId="0" borderId="16" xfId="0" applyNumberFormat="1" applyFont="1" applyFill="1" applyBorder="1" applyAlignment="1">
      <alignment horizontal="center" vertical="center"/>
    </xf>
    <xf numFmtId="38" fontId="24" fillId="0" borderId="48" xfId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left" vertical="center"/>
    </xf>
    <xf numFmtId="0" fontId="26" fillId="0" borderId="32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horizontal="left" vertical="center"/>
    </xf>
    <xf numFmtId="0" fontId="25" fillId="0" borderId="41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/>
    </xf>
    <xf numFmtId="0" fontId="26" fillId="0" borderId="33" xfId="0" applyFont="1" applyFill="1" applyBorder="1" applyAlignment="1">
      <alignment vertical="center" wrapText="1"/>
    </xf>
    <xf numFmtId="58" fontId="25" fillId="0" borderId="41" xfId="0" applyNumberFormat="1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 vertical="center"/>
    </xf>
    <xf numFmtId="0" fontId="25" fillId="0" borderId="63" xfId="0" applyFont="1" applyFill="1" applyBorder="1" applyAlignment="1">
      <alignment horizontal="left" vertical="center"/>
    </xf>
    <xf numFmtId="0" fontId="25" fillId="0" borderId="63" xfId="0" applyFont="1" applyFill="1" applyBorder="1" applyAlignment="1">
      <alignment horizontal="left" vertical="center" wrapText="1"/>
    </xf>
    <xf numFmtId="0" fontId="25" fillId="0" borderId="64" xfId="0" applyFont="1" applyFill="1" applyBorder="1" applyAlignment="1">
      <alignment horizontal="left" vertical="center"/>
    </xf>
    <xf numFmtId="0" fontId="25" fillId="0" borderId="64" xfId="0" applyFont="1" applyFill="1" applyBorder="1" applyAlignment="1">
      <alignment horizontal="left" vertical="center" wrapText="1"/>
    </xf>
    <xf numFmtId="0" fontId="26" fillId="0" borderId="50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2" fillId="0" borderId="33" xfId="0" applyFont="1" applyFill="1" applyBorder="1" applyAlignment="1">
      <alignment vertical="center" shrinkToFit="1"/>
    </xf>
    <xf numFmtId="0" fontId="23" fillId="0" borderId="53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vertical="center" wrapText="1"/>
    </xf>
    <xf numFmtId="183" fontId="24" fillId="0" borderId="16" xfId="1" applyNumberFormat="1" applyFont="1" applyFill="1" applyBorder="1" applyAlignment="1">
      <alignment horizontal="center" vertical="center"/>
    </xf>
    <xf numFmtId="181" fontId="24" fillId="0" borderId="17" xfId="0" applyNumberFormat="1" applyFont="1" applyFill="1" applyBorder="1" applyAlignment="1">
      <alignment horizontal="center" vertical="center"/>
    </xf>
    <xf numFmtId="183" fontId="24" fillId="0" borderId="17" xfId="1" applyNumberFormat="1" applyFont="1" applyFill="1" applyBorder="1" applyAlignment="1">
      <alignment horizontal="center" vertical="center" shrinkToFit="1"/>
    </xf>
    <xf numFmtId="9" fontId="24" fillId="0" borderId="17" xfId="0" applyNumberFormat="1" applyFont="1" applyFill="1" applyBorder="1" applyAlignment="1">
      <alignment horizontal="center" vertical="center" shrinkToFit="1"/>
    </xf>
    <xf numFmtId="38" fontId="24" fillId="0" borderId="53" xfId="1" applyFont="1" applyFill="1" applyBorder="1" applyAlignment="1">
      <alignment horizontal="center" vertical="center"/>
    </xf>
    <xf numFmtId="9" fontId="24" fillId="0" borderId="53" xfId="1" applyNumberFormat="1" applyFont="1" applyFill="1" applyBorder="1" applyAlignment="1">
      <alignment horizontal="center" vertical="center"/>
    </xf>
    <xf numFmtId="38" fontId="24" fillId="0" borderId="19" xfId="1" applyFont="1" applyFill="1" applyBorder="1" applyAlignment="1">
      <alignment horizontal="center" vertical="center" shrinkToFit="1"/>
    </xf>
    <xf numFmtId="38" fontId="24" fillId="0" borderId="55" xfId="1" applyFont="1" applyFill="1" applyBorder="1" applyAlignment="1">
      <alignment horizontal="center" vertical="center"/>
    </xf>
    <xf numFmtId="38" fontId="24" fillId="0" borderId="17" xfId="1" applyFont="1" applyFill="1" applyBorder="1" applyAlignment="1">
      <alignment horizontal="center" vertical="center" shrinkToFit="1"/>
    </xf>
    <xf numFmtId="10" fontId="27" fillId="0" borderId="19" xfId="0" applyNumberFormat="1" applyFont="1" applyFill="1" applyBorder="1" applyAlignment="1">
      <alignment horizontal="center" vertical="center"/>
    </xf>
    <xf numFmtId="182" fontId="27" fillId="0" borderId="24" xfId="0" applyNumberFormat="1" applyFont="1" applyFill="1" applyBorder="1" applyAlignment="1">
      <alignment horizontal="center" vertical="center"/>
    </xf>
    <xf numFmtId="182" fontId="27" fillId="0" borderId="16" xfId="0" applyNumberFormat="1" applyFont="1" applyFill="1" applyBorder="1" applyAlignment="1">
      <alignment horizontal="center" vertical="center"/>
    </xf>
    <xf numFmtId="10" fontId="27" fillId="0" borderId="26" xfId="0" applyNumberFormat="1" applyFont="1" applyFill="1" applyBorder="1" applyAlignment="1">
      <alignment horizontal="center" vertical="center"/>
    </xf>
    <xf numFmtId="182" fontId="27" fillId="0" borderId="18" xfId="0" applyNumberFormat="1" applyFont="1" applyFill="1" applyBorder="1" applyAlignment="1">
      <alignment horizontal="center" vertical="center"/>
    </xf>
    <xf numFmtId="10" fontId="27" fillId="0" borderId="28" xfId="0" applyNumberFormat="1" applyFont="1" applyFill="1" applyBorder="1" applyAlignment="1">
      <alignment horizontal="center" vertical="center"/>
    </xf>
    <xf numFmtId="182" fontId="27" fillId="0" borderId="2" xfId="0" applyNumberFormat="1" applyFont="1" applyFill="1" applyBorder="1" applyAlignment="1">
      <alignment horizontal="center" vertical="center"/>
    </xf>
    <xf numFmtId="182" fontId="27" fillId="0" borderId="22" xfId="0" applyNumberFormat="1" applyFont="1" applyFill="1" applyBorder="1" applyAlignment="1">
      <alignment horizontal="center" vertical="center"/>
    </xf>
    <xf numFmtId="10" fontId="27" fillId="0" borderId="14" xfId="0" applyNumberFormat="1" applyFont="1" applyFill="1" applyBorder="1" applyAlignment="1">
      <alignment horizontal="center" vertical="center"/>
    </xf>
    <xf numFmtId="182" fontId="27" fillId="0" borderId="35" xfId="0" applyNumberFormat="1" applyFont="1" applyFill="1" applyBorder="1" applyAlignment="1">
      <alignment horizontal="center" vertical="center"/>
    </xf>
    <xf numFmtId="10" fontId="27" fillId="0" borderId="47" xfId="0" applyNumberFormat="1" applyFont="1" applyFill="1" applyBorder="1" applyAlignment="1">
      <alignment horizontal="center" vertical="center"/>
    </xf>
    <xf numFmtId="182" fontId="27" fillId="0" borderId="48" xfId="0" applyNumberFormat="1" applyFont="1" applyFill="1" applyBorder="1" applyAlignment="1">
      <alignment horizontal="center" vertical="center"/>
    </xf>
    <xf numFmtId="182" fontId="27" fillId="0" borderId="61" xfId="0" applyNumberFormat="1" applyFont="1" applyFill="1" applyBorder="1" applyAlignment="1">
      <alignment horizontal="center" vertical="center"/>
    </xf>
    <xf numFmtId="182" fontId="27" fillId="0" borderId="58" xfId="0" applyNumberFormat="1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10" fontId="27" fillId="0" borderId="55" xfId="0" applyNumberFormat="1" applyFont="1" applyBorder="1" applyAlignment="1">
      <alignment horizontal="center" vertical="center"/>
    </xf>
    <xf numFmtId="182" fontId="27" fillId="0" borderId="53" xfId="0" applyNumberFormat="1" applyFont="1" applyBorder="1" applyAlignment="1">
      <alignment horizontal="center" vertical="center"/>
    </xf>
    <xf numFmtId="182" fontId="27" fillId="0" borderId="44" xfId="0" applyNumberFormat="1" applyFont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28" fillId="0" borderId="33" xfId="0" applyFont="1" applyFill="1" applyBorder="1" applyAlignment="1">
      <alignment vertical="center" wrapText="1"/>
    </xf>
    <xf numFmtId="0" fontId="29" fillId="0" borderId="32" xfId="0" applyFont="1" applyFill="1" applyBorder="1" applyAlignment="1">
      <alignment vertical="center" wrapText="1"/>
    </xf>
    <xf numFmtId="0" fontId="28" fillId="0" borderId="5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38" fontId="32" fillId="0" borderId="13" xfId="1" applyFont="1" applyFill="1" applyBorder="1" applyAlignment="1">
      <alignment horizontal="center" vertical="center"/>
    </xf>
    <xf numFmtId="9" fontId="32" fillId="0" borderId="17" xfId="1" applyNumberFormat="1" applyFont="1" applyFill="1" applyBorder="1" applyAlignment="1">
      <alignment horizontal="center" vertical="center"/>
    </xf>
    <xf numFmtId="9" fontId="32" fillId="0" borderId="17" xfId="0" applyNumberFormat="1" applyFont="1" applyFill="1" applyBorder="1" applyAlignment="1">
      <alignment horizontal="center" vertical="center"/>
    </xf>
    <xf numFmtId="38" fontId="32" fillId="0" borderId="14" xfId="1" applyFont="1" applyFill="1" applyBorder="1" applyAlignment="1">
      <alignment horizontal="center" vertical="center"/>
    </xf>
    <xf numFmtId="9" fontId="32" fillId="0" borderId="16" xfId="1" applyNumberFormat="1" applyFont="1" applyFill="1" applyBorder="1" applyAlignment="1">
      <alignment horizontal="center" vertical="center"/>
    </xf>
    <xf numFmtId="9" fontId="32" fillId="0" borderId="16" xfId="0" applyNumberFormat="1" applyFont="1" applyFill="1" applyBorder="1" applyAlignment="1">
      <alignment horizontal="center" vertical="center"/>
    </xf>
    <xf numFmtId="38" fontId="32" fillId="0" borderId="47" xfId="1" applyFont="1" applyFill="1" applyBorder="1" applyAlignment="1">
      <alignment horizontal="center" vertical="center"/>
    </xf>
    <xf numFmtId="9" fontId="32" fillId="0" borderId="48" xfId="1" applyNumberFormat="1" applyFont="1" applyFill="1" applyBorder="1" applyAlignment="1">
      <alignment horizontal="center" vertical="center"/>
    </xf>
    <xf numFmtId="9" fontId="32" fillId="0" borderId="48" xfId="0" applyNumberFormat="1" applyFont="1" applyFill="1" applyBorder="1" applyAlignment="1">
      <alignment horizontal="center" vertical="center"/>
    </xf>
    <xf numFmtId="38" fontId="32" fillId="0" borderId="19" xfId="1" applyFont="1" applyFill="1" applyBorder="1" applyAlignment="1">
      <alignment horizontal="center" vertical="center" shrinkToFit="1"/>
    </xf>
    <xf numFmtId="9" fontId="32" fillId="0" borderId="17" xfId="0" applyNumberFormat="1" applyFont="1" applyFill="1" applyBorder="1" applyAlignment="1">
      <alignment horizontal="center" vertical="center" shrinkToFit="1"/>
    </xf>
    <xf numFmtId="38" fontId="32" fillId="0" borderId="55" xfId="1" applyFont="1" applyFill="1" applyBorder="1" applyAlignment="1">
      <alignment horizontal="center" vertical="center"/>
    </xf>
    <xf numFmtId="9" fontId="32" fillId="0" borderId="53" xfId="1" applyNumberFormat="1" applyFont="1" applyFill="1" applyBorder="1" applyAlignment="1">
      <alignment horizontal="center" vertical="center"/>
    </xf>
    <xf numFmtId="9" fontId="32" fillId="0" borderId="53" xfId="0" applyNumberFormat="1" applyFont="1" applyFill="1" applyBorder="1" applyAlignment="1">
      <alignment horizontal="center" vertical="center"/>
    </xf>
    <xf numFmtId="38" fontId="33" fillId="0" borderId="16" xfId="1" applyFont="1" applyFill="1" applyBorder="1" applyAlignment="1">
      <alignment horizontal="center" vertical="center"/>
    </xf>
    <xf numFmtId="9" fontId="33" fillId="0" borderId="17" xfId="0" applyNumberFormat="1" applyFont="1" applyFill="1" applyBorder="1" applyAlignment="1">
      <alignment horizontal="center" vertical="center"/>
    </xf>
    <xf numFmtId="9" fontId="33" fillId="0" borderId="16" xfId="0" applyNumberFormat="1" applyFont="1" applyFill="1" applyBorder="1" applyAlignment="1">
      <alignment horizontal="center" vertical="center"/>
    </xf>
    <xf numFmtId="38" fontId="33" fillId="0" borderId="48" xfId="1" applyFont="1" applyFill="1" applyBorder="1" applyAlignment="1">
      <alignment horizontal="center" vertical="center"/>
    </xf>
    <xf numFmtId="9" fontId="33" fillId="0" borderId="48" xfId="0" applyNumberFormat="1" applyFont="1" applyFill="1" applyBorder="1" applyAlignment="1">
      <alignment horizontal="center" vertical="center"/>
    </xf>
    <xf numFmtId="38" fontId="33" fillId="0" borderId="17" xfId="1" applyFont="1" applyFill="1" applyBorder="1" applyAlignment="1">
      <alignment horizontal="center" vertical="center" shrinkToFit="1"/>
    </xf>
    <xf numFmtId="9" fontId="33" fillId="0" borderId="62" xfId="1" applyNumberFormat="1" applyFont="1" applyFill="1" applyBorder="1" applyAlignment="1">
      <alignment horizontal="center" vertical="center" shrinkToFit="1"/>
    </xf>
    <xf numFmtId="38" fontId="33" fillId="0" borderId="53" xfId="1" applyFont="1" applyFill="1" applyBorder="1" applyAlignment="1">
      <alignment horizontal="center" vertical="center"/>
    </xf>
    <xf numFmtId="9" fontId="33" fillId="0" borderId="53" xfId="1" applyNumberFormat="1" applyFont="1" applyFill="1" applyBorder="1" applyAlignment="1">
      <alignment horizontal="center" vertical="center"/>
    </xf>
    <xf numFmtId="38" fontId="23" fillId="0" borderId="17" xfId="1" applyFont="1" applyFill="1" applyBorder="1" applyAlignment="1">
      <alignment horizontal="center" vertical="center"/>
    </xf>
    <xf numFmtId="9" fontId="23" fillId="0" borderId="17" xfId="0" applyNumberFormat="1" applyFont="1" applyFill="1" applyBorder="1" applyAlignment="1">
      <alignment horizontal="center" vertical="center"/>
    </xf>
    <xf numFmtId="9" fontId="23" fillId="0" borderId="16" xfId="0" applyNumberFormat="1" applyFont="1" applyFill="1" applyBorder="1" applyAlignment="1">
      <alignment horizontal="center" vertical="center"/>
    </xf>
    <xf numFmtId="38" fontId="23" fillId="0" borderId="16" xfId="1" applyFont="1" applyFill="1" applyBorder="1" applyAlignment="1">
      <alignment horizontal="center" vertical="center"/>
    </xf>
    <xf numFmtId="38" fontId="23" fillId="0" borderId="48" xfId="1" applyFont="1" applyFill="1" applyBorder="1" applyAlignment="1">
      <alignment horizontal="center" vertical="center"/>
    </xf>
    <xf numFmtId="9" fontId="23" fillId="0" borderId="48" xfId="0" applyNumberFormat="1" applyFont="1" applyFill="1" applyBorder="1" applyAlignment="1">
      <alignment horizontal="center" vertical="center"/>
    </xf>
    <xf numFmtId="38" fontId="23" fillId="0" borderId="17" xfId="1" applyFont="1" applyFill="1" applyBorder="1" applyAlignment="1">
      <alignment horizontal="center" vertical="center" shrinkToFit="1"/>
    </xf>
    <xf numFmtId="9" fontId="23" fillId="0" borderId="17" xfId="0" applyNumberFormat="1" applyFont="1" applyFill="1" applyBorder="1" applyAlignment="1">
      <alignment horizontal="center" vertical="center" shrinkToFit="1"/>
    </xf>
    <xf numFmtId="38" fontId="23" fillId="0" borderId="53" xfId="1" applyFont="1" applyFill="1" applyBorder="1" applyAlignment="1">
      <alignment horizontal="center" vertical="center"/>
    </xf>
    <xf numFmtId="9" fontId="23" fillId="0" borderId="53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9" fontId="23" fillId="0" borderId="53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0" borderId="38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24" fillId="0" borderId="17" xfId="1" applyFont="1" applyFill="1" applyBorder="1" applyAlignment="1">
      <alignment horizontal="center" vertical="center"/>
    </xf>
    <xf numFmtId="9" fontId="24" fillId="0" borderId="17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38" fontId="24" fillId="0" borderId="25" xfId="1" applyFont="1" applyFill="1" applyBorder="1" applyAlignment="1">
      <alignment horizontal="center" vertical="center"/>
    </xf>
    <xf numFmtId="38" fontId="24" fillId="0" borderId="13" xfId="1" applyFont="1" applyFill="1" applyBorder="1" applyAlignment="1">
      <alignment horizontal="center" vertical="center"/>
    </xf>
    <xf numFmtId="38" fontId="24" fillId="0" borderId="2" xfId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24" fillId="0" borderId="68" xfId="1" applyFont="1" applyFill="1" applyBorder="1" applyAlignment="1">
      <alignment horizontal="center" vertical="center"/>
    </xf>
    <xf numFmtId="9" fontId="24" fillId="0" borderId="2" xfId="0" applyNumberFormat="1" applyFont="1" applyFill="1" applyBorder="1" applyAlignment="1">
      <alignment horizontal="center" vertical="center"/>
    </xf>
    <xf numFmtId="38" fontId="24" fillId="0" borderId="34" xfId="1" applyFont="1" applyFill="1" applyBorder="1" applyAlignment="1">
      <alignment horizontal="center" vertical="center"/>
    </xf>
    <xf numFmtId="38" fontId="34" fillId="0" borderId="32" xfId="1" applyFont="1" applyFill="1" applyBorder="1" applyAlignment="1">
      <alignment horizontal="right" vertical="center"/>
    </xf>
    <xf numFmtId="38" fontId="34" fillId="0" borderId="50" xfId="1" applyFont="1" applyFill="1" applyBorder="1" applyAlignment="1">
      <alignment horizontal="right" vertical="center"/>
    </xf>
    <xf numFmtId="38" fontId="34" fillId="0" borderId="66" xfId="1" applyFont="1" applyFill="1" applyBorder="1" applyAlignment="1">
      <alignment horizontal="center" vertical="center" shrinkToFit="1"/>
    </xf>
    <xf numFmtId="38" fontId="34" fillId="0" borderId="59" xfId="1" applyFont="1" applyFill="1" applyBorder="1" applyAlignment="1">
      <alignment horizontal="center" vertical="center"/>
    </xf>
    <xf numFmtId="38" fontId="35" fillId="0" borderId="16" xfId="1" applyFont="1" applyFill="1" applyBorder="1" applyAlignment="1">
      <alignment horizontal="center" vertical="center"/>
    </xf>
    <xf numFmtId="38" fontId="35" fillId="0" borderId="48" xfId="1" applyFont="1" applyFill="1" applyBorder="1" applyAlignment="1">
      <alignment horizontal="center" vertical="center"/>
    </xf>
    <xf numFmtId="38" fontId="35" fillId="0" borderId="17" xfId="1" applyFont="1" applyFill="1" applyBorder="1" applyAlignment="1">
      <alignment horizontal="center" vertical="center" shrinkToFit="1"/>
    </xf>
    <xf numFmtId="38" fontId="35" fillId="0" borderId="53" xfId="1" applyFont="1" applyFill="1" applyBorder="1" applyAlignment="1">
      <alignment horizontal="center" vertical="center"/>
    </xf>
    <xf numFmtId="38" fontId="36" fillId="0" borderId="17" xfId="1" applyFont="1" applyFill="1" applyBorder="1" applyAlignment="1">
      <alignment horizontal="center" vertical="center"/>
    </xf>
    <xf numFmtId="38" fontId="36" fillId="0" borderId="16" xfId="1" applyFont="1" applyFill="1" applyBorder="1" applyAlignment="1">
      <alignment horizontal="center" vertical="center"/>
    </xf>
    <xf numFmtId="38" fontId="36" fillId="0" borderId="48" xfId="1" applyFont="1" applyFill="1" applyBorder="1" applyAlignment="1">
      <alignment horizontal="center" vertical="center"/>
    </xf>
    <xf numFmtId="38" fontId="36" fillId="0" borderId="17" xfId="1" applyFont="1" applyFill="1" applyBorder="1" applyAlignment="1">
      <alignment horizontal="center" vertical="center" shrinkToFit="1"/>
    </xf>
    <xf numFmtId="38" fontId="36" fillId="0" borderId="53" xfId="1" applyFont="1" applyFill="1" applyBorder="1" applyAlignment="1">
      <alignment horizontal="center" vertical="center"/>
    </xf>
    <xf numFmtId="38" fontId="34" fillId="0" borderId="17" xfId="1" applyFont="1" applyFill="1" applyBorder="1" applyAlignment="1">
      <alignment horizontal="center" vertical="center"/>
    </xf>
    <xf numFmtId="0" fontId="34" fillId="0" borderId="16" xfId="0" applyNumberFormat="1" applyFont="1" applyFill="1" applyBorder="1" applyAlignment="1">
      <alignment horizontal="center" vertical="center"/>
    </xf>
    <xf numFmtId="38" fontId="34" fillId="0" borderId="16" xfId="1" applyFont="1" applyFill="1" applyBorder="1" applyAlignment="1">
      <alignment horizontal="center" vertical="center"/>
    </xf>
    <xf numFmtId="38" fontId="34" fillId="0" borderId="48" xfId="1" applyFont="1" applyFill="1" applyBorder="1" applyAlignment="1">
      <alignment horizontal="center" vertical="center"/>
    </xf>
    <xf numFmtId="38" fontId="34" fillId="0" borderId="17" xfId="1" applyFont="1" applyFill="1" applyBorder="1" applyAlignment="1">
      <alignment horizontal="center" vertical="center" shrinkToFit="1"/>
    </xf>
    <xf numFmtId="38" fontId="34" fillId="0" borderId="53" xfId="1" applyFont="1" applyFill="1" applyBorder="1" applyAlignment="1">
      <alignment horizontal="center" vertical="center"/>
    </xf>
    <xf numFmtId="38" fontId="36" fillId="0" borderId="18" xfId="1" applyFont="1" applyFill="1" applyBorder="1" applyAlignment="1">
      <alignment horizontal="center" vertical="center"/>
    </xf>
    <xf numFmtId="38" fontId="36" fillId="0" borderId="49" xfId="1" applyFont="1" applyFill="1" applyBorder="1" applyAlignment="1">
      <alignment horizontal="center" vertical="center"/>
    </xf>
    <xf numFmtId="38" fontId="36" fillId="0" borderId="24" xfId="1" applyFont="1" applyFill="1" applyBorder="1" applyAlignment="1">
      <alignment horizontal="center" vertical="center" shrinkToFit="1"/>
    </xf>
    <xf numFmtId="38" fontId="36" fillId="0" borderId="44" xfId="1" applyFont="1" applyFill="1" applyBorder="1" applyAlignment="1">
      <alignment horizontal="center" vertical="center"/>
    </xf>
    <xf numFmtId="38" fontId="38" fillId="0" borderId="16" xfId="1" applyFont="1" applyFill="1" applyBorder="1" applyAlignment="1">
      <alignment horizontal="center" vertical="center"/>
    </xf>
    <xf numFmtId="38" fontId="38" fillId="0" borderId="17" xfId="1" applyFont="1" applyFill="1" applyBorder="1" applyAlignment="1">
      <alignment horizontal="center" vertical="center"/>
    </xf>
    <xf numFmtId="38" fontId="38" fillId="0" borderId="53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shrinkToFit="1"/>
    </xf>
    <xf numFmtId="0" fontId="14" fillId="2" borderId="4" xfId="0" applyFont="1" applyFill="1" applyBorder="1" applyAlignment="1">
      <alignment horizontal="center" shrinkToFit="1"/>
    </xf>
    <xf numFmtId="38" fontId="24" fillId="0" borderId="21" xfId="1" applyFont="1" applyFill="1" applyBorder="1" applyAlignment="1">
      <alignment horizontal="center" vertical="center"/>
    </xf>
    <xf numFmtId="38" fontId="24" fillId="0" borderId="6" xfId="1" applyFont="1" applyFill="1" applyBorder="1" applyAlignment="1">
      <alignment horizontal="center" vertical="center"/>
    </xf>
    <xf numFmtId="38" fontId="24" fillId="0" borderId="27" xfId="1" applyFont="1" applyFill="1" applyBorder="1" applyAlignment="1">
      <alignment horizontal="center" vertical="center"/>
    </xf>
    <xf numFmtId="176" fontId="24" fillId="0" borderId="6" xfId="0" applyNumberFormat="1" applyFont="1" applyFill="1" applyBorder="1" applyAlignment="1">
      <alignment horizontal="center" vertical="center" shrinkToFit="1"/>
    </xf>
    <xf numFmtId="38" fontId="24" fillId="0" borderId="43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8" fontId="39" fillId="0" borderId="27" xfId="1" applyFont="1" applyFill="1" applyBorder="1" applyAlignment="1">
      <alignment vertical="center"/>
    </xf>
    <xf numFmtId="38" fontId="39" fillId="0" borderId="21" xfId="1" applyFont="1" applyFill="1" applyBorder="1" applyAlignment="1">
      <alignment vertical="center"/>
    </xf>
    <xf numFmtId="38" fontId="39" fillId="0" borderId="16" xfId="1" applyFont="1" applyFill="1" applyBorder="1" applyAlignment="1">
      <alignment vertical="center"/>
    </xf>
    <xf numFmtId="38" fontId="38" fillId="0" borderId="2" xfId="1" applyFont="1" applyFill="1" applyBorder="1" applyAlignment="1">
      <alignment horizontal="center" vertical="center"/>
    </xf>
    <xf numFmtId="38" fontId="38" fillId="0" borderId="48" xfId="1" applyFont="1" applyFill="1" applyBorder="1" applyAlignment="1">
      <alignment horizontal="center" vertical="center"/>
    </xf>
    <xf numFmtId="38" fontId="38" fillId="0" borderId="17" xfId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38" fontId="39" fillId="0" borderId="26" xfId="1" applyFont="1" applyFill="1" applyBorder="1" applyAlignment="1">
      <alignment horizontal="center" vertical="center"/>
    </xf>
    <xf numFmtId="38" fontId="39" fillId="0" borderId="19" xfId="1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horizontal="center" vertical="center"/>
    </xf>
    <xf numFmtId="38" fontId="39" fillId="0" borderId="2" xfId="1" applyFont="1" applyFill="1" applyBorder="1" applyAlignment="1">
      <alignment horizontal="center" vertical="center"/>
    </xf>
    <xf numFmtId="38" fontId="39" fillId="0" borderId="16" xfId="1" applyFont="1" applyFill="1" applyBorder="1" applyAlignment="1">
      <alignment horizontal="center" vertical="center"/>
    </xf>
    <xf numFmtId="38" fontId="39" fillId="0" borderId="48" xfId="1" applyFont="1" applyFill="1" applyBorder="1" applyAlignment="1">
      <alignment horizontal="center" vertical="center"/>
    </xf>
    <xf numFmtId="38" fontId="39" fillId="0" borderId="17" xfId="1" applyFont="1" applyFill="1" applyBorder="1" applyAlignment="1">
      <alignment horizontal="center" vertical="center" shrinkToFit="1"/>
    </xf>
    <xf numFmtId="38" fontId="39" fillId="0" borderId="53" xfId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38" fontId="39" fillId="0" borderId="6" xfId="1" applyFont="1" applyFill="1" applyBorder="1" applyAlignment="1">
      <alignment horizontal="center" vertical="center"/>
    </xf>
    <xf numFmtId="38" fontId="39" fillId="0" borderId="27" xfId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69" xfId="0" applyFont="1" applyFill="1" applyBorder="1" applyAlignment="1">
      <alignment horizontal="center" vertical="center"/>
    </xf>
    <xf numFmtId="176" fontId="39" fillId="0" borderId="70" xfId="0" applyNumberFormat="1" applyFont="1" applyFill="1" applyBorder="1" applyAlignment="1">
      <alignment horizontal="center" vertical="center" shrinkToFit="1"/>
    </xf>
    <xf numFmtId="38" fontId="39" fillId="0" borderId="43" xfId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shrinkToFit="1"/>
    </xf>
    <xf numFmtId="38" fontId="42" fillId="0" borderId="16" xfId="1" applyFont="1" applyFill="1" applyBorder="1" applyAlignment="1">
      <alignment horizontal="center" vertical="center"/>
    </xf>
    <xf numFmtId="38" fontId="43" fillId="0" borderId="16" xfId="1" applyFont="1" applyFill="1" applyBorder="1" applyAlignment="1">
      <alignment horizontal="center" vertical="center"/>
    </xf>
    <xf numFmtId="38" fontId="43" fillId="0" borderId="48" xfId="1" applyFont="1" applyFill="1" applyBorder="1" applyAlignment="1">
      <alignment horizontal="center" vertical="center"/>
    </xf>
    <xf numFmtId="38" fontId="43" fillId="0" borderId="17" xfId="1" applyFont="1" applyFill="1" applyBorder="1" applyAlignment="1">
      <alignment horizontal="center" vertical="center" shrinkToFit="1"/>
    </xf>
    <xf numFmtId="38" fontId="43" fillId="0" borderId="53" xfId="1" applyFont="1" applyFill="1" applyBorder="1" applyAlignment="1">
      <alignment horizontal="center" vertical="center"/>
    </xf>
    <xf numFmtId="38" fontId="44" fillId="0" borderId="16" xfId="1" applyFont="1" applyFill="1" applyBorder="1" applyAlignment="1">
      <alignment horizontal="center" vertical="center"/>
    </xf>
    <xf numFmtId="38" fontId="44" fillId="0" borderId="48" xfId="1" applyFont="1" applyFill="1" applyBorder="1" applyAlignment="1">
      <alignment horizontal="center" vertical="center"/>
    </xf>
    <xf numFmtId="38" fontId="44" fillId="0" borderId="17" xfId="1" applyFont="1" applyFill="1" applyBorder="1" applyAlignment="1">
      <alignment horizontal="center" vertical="center" shrinkToFit="1"/>
    </xf>
    <xf numFmtId="38" fontId="44" fillId="0" borderId="53" xfId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wrapText="1"/>
    </xf>
    <xf numFmtId="181" fontId="39" fillId="0" borderId="26" xfId="1" applyNumberFormat="1" applyFont="1" applyFill="1" applyBorder="1" applyAlignment="1">
      <alignment horizontal="center" vertical="center"/>
    </xf>
    <xf numFmtId="181" fontId="39" fillId="0" borderId="48" xfId="1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38" fontId="45" fillId="0" borderId="26" xfId="1" applyFont="1" applyFill="1" applyBorder="1" applyAlignment="1">
      <alignment horizontal="center" vertical="center"/>
    </xf>
    <xf numFmtId="38" fontId="46" fillId="0" borderId="16" xfId="1" applyFont="1" applyFill="1" applyBorder="1" applyAlignment="1">
      <alignment vertical="center"/>
    </xf>
    <xf numFmtId="178" fontId="38" fillId="0" borderId="34" xfId="1" applyNumberFormat="1" applyFont="1" applyFill="1" applyBorder="1" applyAlignment="1">
      <alignment horizontal="center" vertical="center"/>
    </xf>
    <xf numFmtId="178" fontId="38" fillId="0" borderId="16" xfId="1" applyNumberFormat="1" applyFont="1" applyFill="1" applyBorder="1" applyAlignment="1">
      <alignment horizontal="center" vertical="center"/>
    </xf>
    <xf numFmtId="178" fontId="38" fillId="0" borderId="17" xfId="1" applyNumberFormat="1" applyFont="1" applyFill="1" applyBorder="1" applyAlignment="1">
      <alignment horizontal="center" vertical="center"/>
    </xf>
    <xf numFmtId="178" fontId="38" fillId="0" borderId="17" xfId="1" applyNumberFormat="1" applyFont="1" applyFill="1" applyBorder="1" applyAlignment="1">
      <alignment horizontal="center" vertical="center" shrinkToFit="1"/>
    </xf>
    <xf numFmtId="178" fontId="38" fillId="0" borderId="53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43" fillId="0" borderId="17" xfId="1" applyFont="1" applyFill="1" applyBorder="1" applyAlignment="1">
      <alignment horizontal="center" vertical="center"/>
    </xf>
    <xf numFmtId="0" fontId="47" fillId="0" borderId="32" xfId="0" applyFont="1" applyFill="1" applyBorder="1" applyAlignment="1">
      <alignment vertical="center" wrapText="1"/>
    </xf>
    <xf numFmtId="178" fontId="24" fillId="0" borderId="21" xfId="0" applyNumberFormat="1" applyFont="1" applyFill="1" applyBorder="1" applyAlignment="1">
      <alignment horizontal="center" vertical="center"/>
    </xf>
    <xf numFmtId="178" fontId="24" fillId="0" borderId="27" xfId="0" applyNumberFormat="1" applyFont="1" applyFill="1" applyBorder="1" applyAlignment="1">
      <alignment horizontal="center" vertical="center"/>
    </xf>
    <xf numFmtId="178" fontId="24" fillId="0" borderId="16" xfId="0" applyNumberFormat="1" applyFont="1" applyFill="1" applyBorder="1" applyAlignment="1">
      <alignment horizontal="center" vertical="center"/>
    </xf>
    <xf numFmtId="178" fontId="24" fillId="0" borderId="48" xfId="0" applyNumberFormat="1" applyFont="1" applyFill="1" applyBorder="1" applyAlignment="1">
      <alignment horizontal="center" vertical="center"/>
    </xf>
    <xf numFmtId="178" fontId="24" fillId="0" borderId="62" xfId="0" applyNumberFormat="1" applyFont="1" applyFill="1" applyBorder="1" applyAlignment="1">
      <alignment horizontal="center" vertical="center" shrinkToFit="1"/>
    </xf>
    <xf numFmtId="38" fontId="48" fillId="3" borderId="2" xfId="1" applyFont="1" applyFill="1" applyBorder="1" applyAlignment="1">
      <alignment horizontal="center"/>
    </xf>
    <xf numFmtId="0" fontId="48" fillId="3" borderId="0" xfId="0" applyNumberFormat="1" applyFont="1" applyFill="1" applyBorder="1" applyAlignment="1">
      <alignment horizontal="center"/>
    </xf>
    <xf numFmtId="0" fontId="48" fillId="0" borderId="2" xfId="0" applyFont="1" applyBorder="1" applyAlignment="1">
      <alignment horizontal="center"/>
    </xf>
    <xf numFmtId="38" fontId="48" fillId="0" borderId="2" xfId="1" applyFont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3" borderId="27" xfId="0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38" fontId="48" fillId="3" borderId="3" xfId="1" applyFont="1" applyFill="1" applyBorder="1" applyAlignment="1">
      <alignment horizontal="center"/>
    </xf>
    <xf numFmtId="0" fontId="48" fillId="3" borderId="5" xfId="0" applyNumberFormat="1" applyFont="1" applyFill="1" applyBorder="1" applyAlignment="1">
      <alignment horizontal="center"/>
    </xf>
    <xf numFmtId="0" fontId="48" fillId="0" borderId="3" xfId="0" applyFont="1" applyBorder="1" applyAlignment="1">
      <alignment horizontal="center"/>
    </xf>
    <xf numFmtId="38" fontId="48" fillId="0" borderId="3" xfId="1" applyFont="1" applyBorder="1" applyAlignment="1">
      <alignment horizontal="center"/>
    </xf>
    <xf numFmtId="0" fontId="37" fillId="3" borderId="4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6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/>
    </xf>
    <xf numFmtId="181" fontId="39" fillId="0" borderId="53" xfId="1" applyNumberFormat="1" applyFont="1" applyFill="1" applyBorder="1" applyAlignment="1">
      <alignment horizontal="center" vertical="center"/>
    </xf>
    <xf numFmtId="181" fontId="39" fillId="0" borderId="17" xfId="1" applyNumberFormat="1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49" xfId="0" applyFont="1" applyFill="1" applyBorder="1" applyAlignment="1">
      <alignment horizontal="left" vertical="center" shrinkToFit="1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38" fontId="5" fillId="0" borderId="26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 shrinkToFit="1"/>
    </xf>
    <xf numFmtId="38" fontId="5" fillId="0" borderId="53" xfId="1" applyFont="1" applyFill="1" applyBorder="1" applyAlignment="1">
      <alignment horizontal="center" vertical="center"/>
    </xf>
    <xf numFmtId="38" fontId="46" fillId="0" borderId="2" xfId="1" applyFont="1" applyFill="1" applyBorder="1" applyAlignment="1">
      <alignment horizontal="center" vertical="center"/>
    </xf>
    <xf numFmtId="38" fontId="46" fillId="0" borderId="34" xfId="1" applyFont="1" applyFill="1" applyBorder="1" applyAlignment="1">
      <alignment horizontal="center" vertical="center"/>
    </xf>
    <xf numFmtId="38" fontId="46" fillId="0" borderId="17" xfId="1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24" fillId="0" borderId="27" xfId="1" applyFont="1" applyFill="1" applyBorder="1" applyAlignment="1">
      <alignment horizontal="center" vertical="center"/>
    </xf>
    <xf numFmtId="38" fontId="24" fillId="0" borderId="1" xfId="1" applyFont="1" applyFill="1" applyBorder="1" applyAlignment="1">
      <alignment horizontal="center" vertical="center"/>
    </xf>
    <xf numFmtId="38" fontId="24" fillId="0" borderId="6" xfId="1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top" wrapText="1" shrinkToFit="1"/>
    </xf>
    <xf numFmtId="0" fontId="14" fillId="5" borderId="34" xfId="0" applyFont="1" applyFill="1" applyBorder="1" applyAlignment="1">
      <alignment horizontal="center" vertical="top" wrapText="1" shrinkToFit="1"/>
    </xf>
    <xf numFmtId="0" fontId="14" fillId="5" borderId="3" xfId="0" applyFont="1" applyFill="1" applyBorder="1" applyAlignment="1">
      <alignment horizontal="center" vertical="top" wrapText="1" shrinkToFit="1"/>
    </xf>
    <xf numFmtId="38" fontId="39" fillId="0" borderId="2" xfId="1" applyFont="1" applyFill="1" applyBorder="1" applyAlignment="1">
      <alignment horizontal="center" vertical="center"/>
    </xf>
    <xf numFmtId="38" fontId="39" fillId="0" borderId="34" xfId="1" applyFont="1" applyFill="1" applyBorder="1" applyAlignment="1">
      <alignment horizontal="center" vertical="center"/>
    </xf>
    <xf numFmtId="38" fontId="39" fillId="0" borderId="17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0" fillId="0" borderId="0" xfId="0" applyAlignment="1"/>
    <xf numFmtId="0" fontId="16" fillId="0" borderId="38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3" borderId="56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38" fontId="9" fillId="3" borderId="2" xfId="1" applyFont="1" applyFill="1" applyBorder="1" applyAlignment="1">
      <alignment horizontal="center" vertical="center"/>
    </xf>
    <xf numFmtId="38" fontId="9" fillId="3" borderId="34" xfId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6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24" fillId="0" borderId="25" xfId="1" applyFont="1" applyFill="1" applyBorder="1" applyAlignment="1">
      <alignment horizontal="center" vertical="center"/>
    </xf>
    <xf numFmtId="38" fontId="24" fillId="0" borderId="42" xfId="1" applyFont="1" applyFill="1" applyBorder="1" applyAlignment="1">
      <alignment horizontal="center" vertical="center"/>
    </xf>
    <xf numFmtId="38" fontId="24" fillId="0" borderId="13" xfId="1" applyFont="1" applyFill="1" applyBorder="1" applyAlignment="1">
      <alignment horizontal="center" vertical="center"/>
    </xf>
    <xf numFmtId="178" fontId="38" fillId="0" borderId="2" xfId="1" applyNumberFormat="1" applyFont="1" applyFill="1" applyBorder="1" applyAlignment="1">
      <alignment horizontal="center" vertical="center"/>
    </xf>
    <xf numFmtId="178" fontId="38" fillId="0" borderId="34" xfId="1" applyNumberFormat="1" applyFont="1" applyFill="1" applyBorder="1" applyAlignment="1">
      <alignment horizontal="center" vertical="center"/>
    </xf>
    <xf numFmtId="178" fontId="38" fillId="0" borderId="17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177" fontId="24" fillId="0" borderId="34" xfId="1" applyNumberFormat="1" applyFont="1" applyFill="1" applyBorder="1" applyAlignment="1">
      <alignment horizontal="center" vertical="center"/>
    </xf>
    <xf numFmtId="177" fontId="24" fillId="0" borderId="17" xfId="1" applyNumberFormat="1" applyFont="1" applyFill="1" applyBorder="1" applyAlignment="1">
      <alignment horizontal="center" vertical="center"/>
    </xf>
    <xf numFmtId="9" fontId="24" fillId="0" borderId="2" xfId="0" applyNumberFormat="1" applyFont="1" applyFill="1" applyBorder="1" applyAlignment="1">
      <alignment horizontal="center" vertical="center"/>
    </xf>
    <xf numFmtId="9" fontId="24" fillId="0" borderId="34" xfId="0" applyNumberFormat="1" applyFont="1" applyFill="1" applyBorder="1" applyAlignment="1">
      <alignment horizontal="center" vertical="center"/>
    </xf>
    <xf numFmtId="9" fontId="24" fillId="0" borderId="17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183" fontId="24" fillId="0" borderId="2" xfId="1" applyNumberFormat="1" applyFont="1" applyFill="1" applyBorder="1" applyAlignment="1">
      <alignment horizontal="center" vertical="center"/>
    </xf>
    <xf numFmtId="183" fontId="24" fillId="0" borderId="34" xfId="1" applyNumberFormat="1" applyFont="1" applyFill="1" applyBorder="1" applyAlignment="1">
      <alignment horizontal="center" vertical="center"/>
    </xf>
    <xf numFmtId="183" fontId="24" fillId="0" borderId="17" xfId="1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67" xfId="0" applyFont="1" applyFill="1" applyBorder="1" applyAlignment="1">
      <alignment horizontal="center" vertical="center"/>
    </xf>
    <xf numFmtId="178" fontId="38" fillId="0" borderId="61" xfId="1" applyNumberFormat="1" applyFont="1" applyFill="1" applyBorder="1" applyAlignment="1">
      <alignment horizontal="center" vertical="center"/>
    </xf>
    <xf numFmtId="0" fontId="24" fillId="0" borderId="2" xfId="1" applyNumberFormat="1" applyFont="1" applyFill="1" applyBorder="1" applyAlignment="1">
      <alignment horizontal="center" vertical="center"/>
    </xf>
    <xf numFmtId="0" fontId="24" fillId="0" borderId="34" xfId="1" applyNumberFormat="1" applyFont="1" applyFill="1" applyBorder="1" applyAlignment="1">
      <alignment horizontal="center" vertical="center"/>
    </xf>
    <xf numFmtId="0" fontId="24" fillId="0" borderId="61" xfId="1" applyNumberFormat="1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276225</xdr:rowOff>
    </xdr:from>
    <xdr:to>
      <xdr:col>1</xdr:col>
      <xdr:colOff>1752600</xdr:colOff>
      <xdr:row>6</xdr:row>
      <xdr:rowOff>371475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0EFA35-85FA-4182-8007-D26F028613F0}"/>
            </a:ext>
          </a:extLst>
        </xdr:cNvPr>
        <xdr:cNvSpPr>
          <a:spLocks noChangeShapeType="1"/>
        </xdr:cNvSpPr>
      </xdr:nvSpPr>
      <xdr:spPr bwMode="auto">
        <a:xfrm flipH="1" flipV="1">
          <a:off x="9525" y="606425"/>
          <a:ext cx="1762125" cy="142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2F44-45FA-4802-97F6-E5C0CE9F223D}">
  <dimension ref="A1:BB34"/>
  <sheetViews>
    <sheetView tabSelected="1" view="pageBreakPreview" zoomScaleNormal="100" zoomScaleSheetLayoutView="100" workbookViewId="0">
      <pane ySplit="7" topLeftCell="A8" activePane="bottomLeft" state="frozen"/>
      <selection activeCell="B1" sqref="B1"/>
      <selection pane="bottomLeft" activeCell="Z14" sqref="Z14:Z18"/>
    </sheetView>
  </sheetViews>
  <sheetFormatPr defaultColWidth="10" defaultRowHeight="30" customHeight="1" x14ac:dyDescent="0.2"/>
  <cols>
    <col min="1" max="1" width="3.77734375" style="24" customWidth="1"/>
    <col min="2" max="2" width="21.6640625" style="24" customWidth="1"/>
    <col min="3" max="9" width="7.44140625" style="24" customWidth="1"/>
    <col min="10" max="11" width="8.109375" style="42" customWidth="1"/>
    <col min="12" max="12" width="8.77734375" style="42" customWidth="1"/>
    <col min="13" max="13" width="7.44140625" style="24" customWidth="1"/>
    <col min="14" max="14" width="7.44140625" style="25" customWidth="1"/>
    <col min="15" max="15" width="7.44140625" style="24" customWidth="1"/>
    <col min="16" max="17" width="8.77734375" style="24" customWidth="1"/>
    <col min="18" max="18" width="7.44140625" style="24" customWidth="1"/>
    <col min="19" max="19" width="8.77734375" style="24" customWidth="1"/>
    <col min="20" max="22" width="7.44140625" style="24" customWidth="1"/>
    <col min="23" max="23" width="8.77734375" style="60" customWidth="1"/>
    <col min="24" max="24" width="7.44140625" style="288" customWidth="1"/>
    <col min="25" max="27" width="7.44140625" style="24" customWidth="1"/>
    <col min="28" max="29" width="7.44140625" style="24" hidden="1" customWidth="1"/>
    <col min="30" max="30" width="7.44140625" style="24" customWidth="1"/>
    <col min="31" max="31" width="8.77734375" style="24" customWidth="1"/>
    <col min="32" max="32" width="8.6640625" style="24" customWidth="1"/>
    <col min="33" max="33" width="10" style="24"/>
    <col min="34" max="35" width="0" style="24" hidden="1" customWidth="1"/>
    <col min="36" max="39" width="3.77734375" style="24" customWidth="1"/>
    <col min="40" max="41" width="21.88671875" style="24" hidden="1" customWidth="1"/>
    <col min="42" max="42" width="43.77734375" style="26" customWidth="1"/>
    <col min="43" max="43" width="9.44140625" style="24" customWidth="1"/>
    <col min="44" max="44" width="8.77734375" style="24" customWidth="1"/>
    <col min="45" max="45" width="12.44140625" style="24" customWidth="1"/>
    <col min="46" max="46" width="10.109375" style="24" customWidth="1"/>
    <col min="47" max="16384" width="10" style="24"/>
  </cols>
  <sheetData>
    <row r="1" spans="1:54" s="1" customFormat="1" ht="26.25" customHeight="1" x14ac:dyDescent="0.25">
      <c r="A1" s="362" t="s">
        <v>114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5"/>
      <c r="N1" s="27"/>
      <c r="O1" s="3"/>
      <c r="P1" s="3"/>
      <c r="Q1" s="70"/>
      <c r="W1" s="7"/>
      <c r="X1" s="284"/>
      <c r="Y1" s="4"/>
      <c r="AA1" s="3"/>
      <c r="AB1" s="226" t="s">
        <v>119</v>
      </c>
      <c r="AC1" s="226" t="s">
        <v>119</v>
      </c>
      <c r="AH1" s="233" t="s">
        <v>119</v>
      </c>
      <c r="AI1" s="233" t="s">
        <v>119</v>
      </c>
      <c r="AP1" s="328"/>
      <c r="AQ1" s="372" t="s">
        <v>59</v>
      </c>
      <c r="AR1" s="372"/>
      <c r="AS1" s="372"/>
      <c r="AT1" s="372"/>
    </row>
    <row r="2" spans="1:54" s="1" customFormat="1" ht="22.5" customHeight="1" thickBot="1" x14ac:dyDescent="0.3">
      <c r="A2" s="38"/>
      <c r="B2" s="2"/>
      <c r="J2" s="5"/>
      <c r="K2" s="5"/>
      <c r="L2" s="5"/>
      <c r="N2" s="27"/>
      <c r="O2" s="3"/>
      <c r="P2" s="3"/>
      <c r="W2" s="7"/>
      <c r="X2" s="284"/>
      <c r="Y2" s="4"/>
      <c r="AA2" s="3"/>
      <c r="AB2" s="3"/>
      <c r="AC2" s="3"/>
      <c r="AP2" s="6"/>
      <c r="AQ2" s="373"/>
      <c r="AR2" s="373"/>
      <c r="AS2" s="373"/>
      <c r="AT2" s="373"/>
    </row>
    <row r="3" spans="1:54" s="10" customFormat="1" ht="22.5" customHeight="1" x14ac:dyDescent="0.2">
      <c r="A3" s="8"/>
      <c r="B3" s="51"/>
      <c r="C3" s="364" t="s">
        <v>115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6"/>
      <c r="W3" s="367" t="s">
        <v>26</v>
      </c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8"/>
      <c r="AN3" s="180"/>
      <c r="AO3" s="72"/>
      <c r="AP3" s="50"/>
      <c r="AQ3" s="369" t="s">
        <v>52</v>
      </c>
      <c r="AR3" s="370"/>
      <c r="AS3" s="370"/>
      <c r="AT3" s="371"/>
      <c r="AU3" s="9"/>
    </row>
    <row r="4" spans="1:54" s="10" customFormat="1" ht="22.5" customHeight="1" x14ac:dyDescent="0.2">
      <c r="A4" s="11"/>
      <c r="B4" s="52" t="s">
        <v>27</v>
      </c>
      <c r="C4" s="342" t="s">
        <v>34</v>
      </c>
      <c r="D4" s="342"/>
      <c r="E4" s="342"/>
      <c r="F4" s="342"/>
      <c r="G4" s="342"/>
      <c r="H4" s="342"/>
      <c r="I4" s="342"/>
      <c r="J4" s="343" t="s">
        <v>72</v>
      </c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5"/>
      <c r="W4" s="58"/>
      <c r="X4" s="354" t="s">
        <v>54</v>
      </c>
      <c r="Y4" s="355"/>
      <c r="Z4" s="355"/>
      <c r="AA4" s="355"/>
      <c r="AB4" s="355"/>
      <c r="AC4" s="355"/>
      <c r="AD4" s="342" t="s">
        <v>33</v>
      </c>
      <c r="AE4" s="342"/>
      <c r="AF4" s="342"/>
      <c r="AG4" s="342"/>
      <c r="AH4" s="342"/>
      <c r="AI4" s="342"/>
      <c r="AJ4" s="342"/>
      <c r="AK4" s="342"/>
      <c r="AL4" s="342"/>
      <c r="AM4" s="346"/>
      <c r="AN4" s="347" t="s">
        <v>89</v>
      </c>
      <c r="AO4" s="348"/>
      <c r="AP4" s="63" t="s">
        <v>60</v>
      </c>
      <c r="AQ4" s="28" t="s">
        <v>44</v>
      </c>
      <c r="AR4" s="29" t="s">
        <v>45</v>
      </c>
      <c r="AS4" s="29" t="s">
        <v>50</v>
      </c>
      <c r="AT4" s="30" t="s">
        <v>44</v>
      </c>
      <c r="AU4" s="9"/>
    </row>
    <row r="5" spans="1:54" s="10" customFormat="1" ht="18.75" customHeight="1" x14ac:dyDescent="0.2">
      <c r="A5" s="11" t="s">
        <v>23</v>
      </c>
      <c r="B5" s="53"/>
      <c r="C5" s="76" t="s">
        <v>67</v>
      </c>
      <c r="D5" s="16"/>
      <c r="E5" s="13"/>
      <c r="F5" s="47" t="s">
        <v>2</v>
      </c>
      <c r="G5" s="47" t="s">
        <v>0</v>
      </c>
      <c r="H5" s="13" t="s">
        <v>2</v>
      </c>
      <c r="I5" s="13" t="s">
        <v>0</v>
      </c>
      <c r="J5" s="380" t="s">
        <v>61</v>
      </c>
      <c r="K5" s="382" t="s">
        <v>15</v>
      </c>
      <c r="L5" s="383"/>
      <c r="M5" s="383"/>
      <c r="N5" s="383"/>
      <c r="O5" s="384"/>
      <c r="P5" s="385" t="s">
        <v>17</v>
      </c>
      <c r="Q5" s="386"/>
      <c r="R5" s="386"/>
      <c r="S5" s="386"/>
      <c r="T5" s="387"/>
      <c r="U5" s="388" t="s">
        <v>35</v>
      </c>
      <c r="V5" s="389"/>
      <c r="W5" s="329"/>
      <c r="X5" s="285" t="s">
        <v>130</v>
      </c>
      <c r="Y5" s="12" t="s">
        <v>107</v>
      </c>
      <c r="Z5" s="12" t="s">
        <v>39</v>
      </c>
      <c r="AA5" s="251" t="s">
        <v>10</v>
      </c>
      <c r="AB5" s="356" t="s">
        <v>117</v>
      </c>
      <c r="AC5" s="356" t="s">
        <v>118</v>
      </c>
      <c r="AD5" s="185" t="s">
        <v>40</v>
      </c>
      <c r="AE5" s="43"/>
      <c r="AF5" s="37"/>
      <c r="AG5" s="179"/>
      <c r="AH5" s="243"/>
      <c r="AI5" s="261"/>
      <c r="AJ5" s="390" t="s">
        <v>21</v>
      </c>
      <c r="AK5" s="391"/>
      <c r="AL5" s="391"/>
      <c r="AM5" s="392"/>
      <c r="AN5" s="393" t="s">
        <v>90</v>
      </c>
      <c r="AO5" s="352"/>
      <c r="AP5" s="374" t="s">
        <v>84</v>
      </c>
      <c r="AQ5" s="31" t="s">
        <v>49</v>
      </c>
      <c r="AR5" s="32" t="s">
        <v>46</v>
      </c>
      <c r="AS5" s="32" t="s">
        <v>46</v>
      </c>
      <c r="AT5" s="33" t="s">
        <v>63</v>
      </c>
      <c r="AU5" s="9"/>
    </row>
    <row r="6" spans="1:54" s="10" customFormat="1" ht="18.75" customHeight="1" x14ac:dyDescent="0.2">
      <c r="A6" s="11"/>
      <c r="B6" s="54" t="s">
        <v>28</v>
      </c>
      <c r="C6" s="76" t="s">
        <v>1</v>
      </c>
      <c r="D6" s="16" t="s">
        <v>66</v>
      </c>
      <c r="E6" s="316" t="s">
        <v>20</v>
      </c>
      <c r="F6" s="47" t="s">
        <v>1</v>
      </c>
      <c r="G6" s="47" t="s">
        <v>1</v>
      </c>
      <c r="H6" s="13" t="s">
        <v>37</v>
      </c>
      <c r="I6" s="13" t="s">
        <v>37</v>
      </c>
      <c r="J6" s="381"/>
      <c r="K6" s="296" t="s">
        <v>3</v>
      </c>
      <c r="L6" s="297" t="s">
        <v>69</v>
      </c>
      <c r="M6" s="298" t="s">
        <v>70</v>
      </c>
      <c r="N6" s="299" t="s">
        <v>64</v>
      </c>
      <c r="O6" s="298" t="s">
        <v>30</v>
      </c>
      <c r="P6" s="300" t="s">
        <v>4</v>
      </c>
      <c r="Q6" s="301" t="s">
        <v>69</v>
      </c>
      <c r="R6" s="302" t="s">
        <v>70</v>
      </c>
      <c r="S6" s="303" t="s">
        <v>4</v>
      </c>
      <c r="T6" s="304" t="s">
        <v>32</v>
      </c>
      <c r="U6" s="305" t="s">
        <v>6</v>
      </c>
      <c r="V6" s="306" t="s">
        <v>5</v>
      </c>
      <c r="W6" s="330" t="s">
        <v>9</v>
      </c>
      <c r="X6" s="286" t="s">
        <v>18</v>
      </c>
      <c r="Y6" s="14" t="s">
        <v>18</v>
      </c>
      <c r="Z6" s="14" t="s">
        <v>38</v>
      </c>
      <c r="AA6" s="219" t="s">
        <v>11</v>
      </c>
      <c r="AB6" s="357"/>
      <c r="AC6" s="357"/>
      <c r="AD6" s="185" t="s">
        <v>41</v>
      </c>
      <c r="AE6" s="44" t="s">
        <v>29</v>
      </c>
      <c r="AF6" s="15" t="s">
        <v>66</v>
      </c>
      <c r="AG6" s="178" t="s">
        <v>19</v>
      </c>
      <c r="AH6" s="262" t="s">
        <v>123</v>
      </c>
      <c r="AI6" s="262" t="s">
        <v>122</v>
      </c>
      <c r="AJ6" s="377" t="s">
        <v>22</v>
      </c>
      <c r="AK6" s="378"/>
      <c r="AL6" s="378"/>
      <c r="AM6" s="379"/>
      <c r="AN6" s="394"/>
      <c r="AO6" s="353"/>
      <c r="AP6" s="375"/>
      <c r="AQ6" s="35" t="s">
        <v>42</v>
      </c>
      <c r="AR6" s="36" t="s">
        <v>47</v>
      </c>
      <c r="AS6" s="36" t="s">
        <v>47</v>
      </c>
      <c r="AT6" s="34" t="s">
        <v>47</v>
      </c>
    </row>
    <row r="7" spans="1:54" s="10" customFormat="1" ht="30" customHeight="1" thickBot="1" x14ac:dyDescent="0.25">
      <c r="A7" s="17"/>
      <c r="B7" s="55"/>
      <c r="C7" s="77" t="s">
        <v>14</v>
      </c>
      <c r="D7" s="22" t="s">
        <v>14</v>
      </c>
      <c r="E7" s="23" t="s">
        <v>68</v>
      </c>
      <c r="F7" s="48"/>
      <c r="G7" s="48"/>
      <c r="H7" s="23" t="s">
        <v>24</v>
      </c>
      <c r="I7" s="23" t="s">
        <v>24</v>
      </c>
      <c r="J7" s="49" t="s">
        <v>62</v>
      </c>
      <c r="K7" s="307" t="s">
        <v>16</v>
      </c>
      <c r="L7" s="308" t="s">
        <v>16</v>
      </c>
      <c r="M7" s="309" t="s">
        <v>68</v>
      </c>
      <c r="N7" s="310" t="s">
        <v>65</v>
      </c>
      <c r="O7" s="309" t="s">
        <v>31</v>
      </c>
      <c r="P7" s="311" t="s">
        <v>14</v>
      </c>
      <c r="Q7" s="311" t="s">
        <v>71</v>
      </c>
      <c r="R7" s="312" t="s">
        <v>56</v>
      </c>
      <c r="S7" s="313" t="s">
        <v>65</v>
      </c>
      <c r="T7" s="312" t="s">
        <v>31</v>
      </c>
      <c r="U7" s="314" t="s">
        <v>16</v>
      </c>
      <c r="V7" s="315" t="s">
        <v>16</v>
      </c>
      <c r="W7" s="331" t="s">
        <v>16</v>
      </c>
      <c r="X7" s="287" t="s">
        <v>8</v>
      </c>
      <c r="Y7" s="18" t="s">
        <v>8</v>
      </c>
      <c r="Z7" s="19" t="s">
        <v>68</v>
      </c>
      <c r="AA7" s="220" t="s">
        <v>12</v>
      </c>
      <c r="AB7" s="358"/>
      <c r="AC7" s="358"/>
      <c r="AD7" s="46" t="s">
        <v>55</v>
      </c>
      <c r="AE7" s="45" t="s">
        <v>14</v>
      </c>
      <c r="AF7" s="20" t="s">
        <v>14</v>
      </c>
      <c r="AG7" s="21" t="s">
        <v>14</v>
      </c>
      <c r="AH7" s="242" t="s">
        <v>124</v>
      </c>
      <c r="AI7" s="242" t="s">
        <v>125</v>
      </c>
      <c r="AJ7" s="68" t="s">
        <v>57</v>
      </c>
      <c r="AK7" s="69" t="s">
        <v>58</v>
      </c>
      <c r="AL7" s="69" t="s">
        <v>75</v>
      </c>
      <c r="AM7" s="56" t="s">
        <v>76</v>
      </c>
      <c r="AN7" s="71" t="s">
        <v>91</v>
      </c>
      <c r="AO7" s="73" t="s">
        <v>92</v>
      </c>
      <c r="AP7" s="376"/>
      <c r="AQ7" s="65" t="s">
        <v>43</v>
      </c>
      <c r="AR7" s="66" t="s">
        <v>48</v>
      </c>
      <c r="AS7" s="66" t="s">
        <v>51</v>
      </c>
      <c r="AT7" s="67" t="s">
        <v>43</v>
      </c>
      <c r="AU7" s="9"/>
    </row>
    <row r="8" spans="1:54" s="57" customFormat="1" ht="34.5" customHeight="1" x14ac:dyDescent="0.2">
      <c r="A8" s="189">
        <v>1</v>
      </c>
      <c r="B8" s="319" t="s">
        <v>99</v>
      </c>
      <c r="C8" s="193">
        <v>111</v>
      </c>
      <c r="D8" s="141">
        <v>294</v>
      </c>
      <c r="E8" s="142">
        <f>C8/D8</f>
        <v>0.37755102040816324</v>
      </c>
      <c r="F8" s="206">
        <v>32</v>
      </c>
      <c r="G8" s="206">
        <v>79</v>
      </c>
      <c r="H8" s="143">
        <f>F8/C8</f>
        <v>0.28828828828828829</v>
      </c>
      <c r="I8" s="143">
        <f t="shared" ref="I8:I29" si="0">G8/C8</f>
        <v>0.71171171171171166</v>
      </c>
      <c r="J8" s="197">
        <v>220</v>
      </c>
      <c r="K8" s="197">
        <v>2067</v>
      </c>
      <c r="L8" s="252">
        <v>655</v>
      </c>
      <c r="M8" s="156">
        <f t="shared" ref="M8:M29" si="1">L8/K8</f>
        <v>0.31688437348814708</v>
      </c>
      <c r="N8" s="155">
        <v>2375</v>
      </c>
      <c r="O8" s="156">
        <f t="shared" ref="O8:O29" si="2">K8/N8</f>
        <v>0.87031578947368426</v>
      </c>
      <c r="P8" s="201">
        <v>5455</v>
      </c>
      <c r="Q8" s="289">
        <v>3590</v>
      </c>
      <c r="R8" s="165">
        <f>Q8/P8</f>
        <v>0.65811182401466539</v>
      </c>
      <c r="S8" s="164">
        <v>6005</v>
      </c>
      <c r="T8" s="166">
        <f t="shared" ref="T8:T29" si="3">P8/S8</f>
        <v>0.90840965861781853</v>
      </c>
      <c r="U8" s="202">
        <v>44</v>
      </c>
      <c r="V8" s="212">
        <v>2478</v>
      </c>
      <c r="W8" s="190">
        <v>14535</v>
      </c>
      <c r="X8" s="279">
        <v>40</v>
      </c>
      <c r="Y8" s="192">
        <v>40</v>
      </c>
      <c r="Z8" s="191">
        <f>X8/Y8</f>
        <v>1</v>
      </c>
      <c r="AA8" s="223">
        <f>(X8+X9)*10000/W8</f>
        <v>60.543515651874785</v>
      </c>
      <c r="AB8" s="245">
        <v>7468</v>
      </c>
      <c r="AC8" s="227">
        <v>4681</v>
      </c>
      <c r="AD8" s="327">
        <v>191</v>
      </c>
      <c r="AE8" s="216">
        <v>8900</v>
      </c>
      <c r="AF8" s="81">
        <v>14294</v>
      </c>
      <c r="AG8" s="332">
        <f t="shared" ref="AG8:AG29" si="4">AE8-AF8</f>
        <v>-5394</v>
      </c>
      <c r="AH8" s="234">
        <v>4932</v>
      </c>
      <c r="AI8" s="263">
        <f>AH8/AE8</f>
        <v>0.5541573033707865</v>
      </c>
      <c r="AJ8" s="140">
        <v>0</v>
      </c>
      <c r="AK8" s="140">
        <v>0</v>
      </c>
      <c r="AL8" s="265">
        <v>0</v>
      </c>
      <c r="AM8" s="266">
        <v>3</v>
      </c>
      <c r="AN8" s="86"/>
      <c r="AO8" s="86"/>
      <c r="AP8" s="290" t="s">
        <v>116</v>
      </c>
      <c r="AQ8" s="116">
        <f>D8/AE8</f>
        <v>3.3033707865168536E-2</v>
      </c>
      <c r="AR8" s="118">
        <f t="shared" ref="AR8:AR14" si="5">P8/W8</f>
        <v>0.37530099759201924</v>
      </c>
      <c r="AS8" s="118">
        <f>IF(V8="-","－",P8/V8)</f>
        <v>2.2013720742534302</v>
      </c>
      <c r="AT8" s="117">
        <f>S8/AE8</f>
        <v>0.67471910112359545</v>
      </c>
    </row>
    <row r="9" spans="1:54" s="57" customFormat="1" ht="34.5" customHeight="1" x14ac:dyDescent="0.2">
      <c r="A9" s="181">
        <v>2</v>
      </c>
      <c r="B9" s="320" t="s">
        <v>85</v>
      </c>
      <c r="C9" s="193">
        <v>410</v>
      </c>
      <c r="D9" s="144">
        <v>369</v>
      </c>
      <c r="E9" s="145">
        <f t="shared" ref="E9:E29" si="6">C9/D9</f>
        <v>1.1111111111111112</v>
      </c>
      <c r="F9" s="207">
        <v>318</v>
      </c>
      <c r="G9" s="207">
        <v>92</v>
      </c>
      <c r="H9" s="146">
        <f t="shared" ref="H9:H29" si="7">F9/C9</f>
        <v>0.775609756097561</v>
      </c>
      <c r="I9" s="146">
        <f t="shared" si="0"/>
        <v>0.22439024390243903</v>
      </c>
      <c r="J9" s="197">
        <v>295</v>
      </c>
      <c r="K9" s="197">
        <v>2053</v>
      </c>
      <c r="L9" s="257">
        <v>231</v>
      </c>
      <c r="M9" s="157">
        <f t="shared" si="1"/>
        <v>0.11251826595226498</v>
      </c>
      <c r="N9" s="155">
        <v>2491</v>
      </c>
      <c r="O9" s="157">
        <f t="shared" si="2"/>
        <v>0.82416700120433561</v>
      </c>
      <c r="P9" s="202">
        <v>6437</v>
      </c>
      <c r="Q9" s="253">
        <v>2022</v>
      </c>
      <c r="R9" s="166">
        <f t="shared" ref="R9:R29" si="8">Q9/P9</f>
        <v>0.31412148516389621</v>
      </c>
      <c r="S9" s="167">
        <v>6577</v>
      </c>
      <c r="T9" s="166">
        <f t="shared" si="3"/>
        <v>0.97871369925497942</v>
      </c>
      <c r="U9" s="202">
        <v>38</v>
      </c>
      <c r="V9" s="212">
        <v>670</v>
      </c>
      <c r="W9" s="82">
        <v>5897</v>
      </c>
      <c r="X9" s="280">
        <v>48</v>
      </c>
      <c r="Y9" s="81">
        <v>44</v>
      </c>
      <c r="Z9" s="83">
        <f t="shared" ref="Z9:Z14" si="9">X9/Y9</f>
        <v>1.0909090909090908</v>
      </c>
      <c r="AA9" s="221">
        <f>X9*10000/W9</f>
        <v>81.397320671527893</v>
      </c>
      <c r="AB9" s="228">
        <v>5874</v>
      </c>
      <c r="AC9" s="229">
        <v>854</v>
      </c>
      <c r="AD9" s="327">
        <v>188.27</v>
      </c>
      <c r="AE9" s="216">
        <v>17665</v>
      </c>
      <c r="AF9" s="81">
        <v>17011</v>
      </c>
      <c r="AG9" s="332">
        <f>AE9-AF9</f>
        <v>654</v>
      </c>
      <c r="AH9" s="234">
        <v>4098</v>
      </c>
      <c r="AI9" s="263">
        <f>AH9/AE9</f>
        <v>0.23198414944806114</v>
      </c>
      <c r="AJ9" s="140">
        <v>0</v>
      </c>
      <c r="AK9" s="140">
        <v>1</v>
      </c>
      <c r="AL9" s="265">
        <v>0</v>
      </c>
      <c r="AM9" s="266">
        <v>3</v>
      </c>
      <c r="AN9" s="88"/>
      <c r="AO9" s="89"/>
      <c r="AP9" s="136" t="s">
        <v>108</v>
      </c>
      <c r="AQ9" s="119">
        <f t="shared" ref="AQ9:AQ29" si="10">C9/AE9</f>
        <v>2.3209736767619588E-2</v>
      </c>
      <c r="AR9" s="118">
        <f t="shared" si="5"/>
        <v>1.0915719857554689</v>
      </c>
      <c r="AS9" s="118">
        <f>IF(V9="-","－",P9/V9)</f>
        <v>9.607462686567164</v>
      </c>
      <c r="AT9" s="120">
        <f t="shared" ref="AT9:AT29" si="11">P9/AE9</f>
        <v>0.36439286725162751</v>
      </c>
      <c r="AW9" s="75"/>
      <c r="BA9" s="75"/>
    </row>
    <row r="10" spans="1:54" s="57" customFormat="1" ht="34.5" customHeight="1" x14ac:dyDescent="0.2">
      <c r="A10" s="40">
        <v>3</v>
      </c>
      <c r="B10" s="320" t="s">
        <v>100</v>
      </c>
      <c r="C10" s="193">
        <v>0</v>
      </c>
      <c r="D10" s="144">
        <v>0</v>
      </c>
      <c r="E10" s="145" t="s">
        <v>106</v>
      </c>
      <c r="F10" s="208">
        <v>0</v>
      </c>
      <c r="G10" s="208">
        <v>0</v>
      </c>
      <c r="H10" s="146" t="s">
        <v>106</v>
      </c>
      <c r="I10" s="146" t="s">
        <v>106</v>
      </c>
      <c r="J10" s="197">
        <v>248</v>
      </c>
      <c r="K10" s="197">
        <v>59</v>
      </c>
      <c r="L10" s="257">
        <v>8</v>
      </c>
      <c r="M10" s="157">
        <f t="shared" si="1"/>
        <v>0.13559322033898305</v>
      </c>
      <c r="N10" s="155">
        <v>59</v>
      </c>
      <c r="O10" s="157">
        <f t="shared" si="2"/>
        <v>1</v>
      </c>
      <c r="P10" s="202">
        <v>106</v>
      </c>
      <c r="Q10" s="253">
        <v>15</v>
      </c>
      <c r="R10" s="166">
        <f t="shared" si="8"/>
        <v>0.14150943396226415</v>
      </c>
      <c r="S10" s="167">
        <v>106</v>
      </c>
      <c r="T10" s="166">
        <f>P10/S10</f>
        <v>1</v>
      </c>
      <c r="U10" s="202">
        <v>0</v>
      </c>
      <c r="V10" s="212">
        <v>429</v>
      </c>
      <c r="W10" s="187">
        <v>1365</v>
      </c>
      <c r="X10" s="281">
        <v>0</v>
      </c>
      <c r="Y10" s="183">
        <v>0</v>
      </c>
      <c r="Z10" s="83" t="s">
        <v>120</v>
      </c>
      <c r="AA10" s="222">
        <f>X10*10000/W10</f>
        <v>0</v>
      </c>
      <c r="AB10" s="244">
        <v>2950</v>
      </c>
      <c r="AC10" s="244">
        <v>192.4</v>
      </c>
      <c r="AD10" s="326">
        <v>30</v>
      </c>
      <c r="AE10" s="217">
        <v>9835</v>
      </c>
      <c r="AF10" s="183">
        <v>9835</v>
      </c>
      <c r="AG10" s="332">
        <f t="shared" si="4"/>
        <v>0</v>
      </c>
      <c r="AH10" s="235">
        <v>2686</v>
      </c>
      <c r="AI10" s="263">
        <f t="shared" ref="AI10:AI29" si="12">AH10/AE10</f>
        <v>0.27310625317742754</v>
      </c>
      <c r="AJ10" s="177">
        <v>0</v>
      </c>
      <c r="AK10" s="177">
        <v>0</v>
      </c>
      <c r="AL10" s="267">
        <v>0</v>
      </c>
      <c r="AM10" s="268">
        <v>1</v>
      </c>
      <c r="AN10" s="90"/>
      <c r="AO10" s="90"/>
      <c r="AP10" s="137"/>
      <c r="AQ10" s="119">
        <f t="shared" si="10"/>
        <v>0</v>
      </c>
      <c r="AR10" s="118">
        <f t="shared" si="5"/>
        <v>7.7655677655677657E-2</v>
      </c>
      <c r="AS10" s="118">
        <f>IF(V10="-","－",P10/V10)</f>
        <v>0.24708624708624707</v>
      </c>
      <c r="AT10" s="120">
        <f t="shared" si="11"/>
        <v>1.0777834265378749E-2</v>
      </c>
      <c r="AW10" s="75"/>
    </row>
    <row r="11" spans="1:54" s="57" customFormat="1" ht="42" customHeight="1" x14ac:dyDescent="0.2">
      <c r="A11" s="182">
        <v>4</v>
      </c>
      <c r="B11" s="320" t="s">
        <v>93</v>
      </c>
      <c r="C11" s="193">
        <v>720</v>
      </c>
      <c r="D11" s="144">
        <v>729</v>
      </c>
      <c r="E11" s="145">
        <f t="shared" si="6"/>
        <v>0.98765432098765427</v>
      </c>
      <c r="F11" s="208">
        <v>390</v>
      </c>
      <c r="G11" s="208">
        <v>330</v>
      </c>
      <c r="H11" s="146">
        <f t="shared" si="7"/>
        <v>0.54166666666666663</v>
      </c>
      <c r="I11" s="146">
        <f t="shared" si="0"/>
        <v>0.45833333333333331</v>
      </c>
      <c r="J11" s="197">
        <v>296</v>
      </c>
      <c r="K11" s="197">
        <v>4854</v>
      </c>
      <c r="L11" s="257">
        <v>878</v>
      </c>
      <c r="M11" s="157">
        <f t="shared" si="1"/>
        <v>0.18088174701277296</v>
      </c>
      <c r="N11" s="155">
        <v>4788</v>
      </c>
      <c r="O11" s="157">
        <f t="shared" si="2"/>
        <v>1.0137844611528821</v>
      </c>
      <c r="P11" s="202">
        <v>15095</v>
      </c>
      <c r="Q11" s="253">
        <v>6266</v>
      </c>
      <c r="R11" s="166">
        <f t="shared" si="8"/>
        <v>0.41510433918516065</v>
      </c>
      <c r="S11" s="167">
        <v>15313</v>
      </c>
      <c r="T11" s="166">
        <f t="shared" si="3"/>
        <v>0.98576373016391305</v>
      </c>
      <c r="U11" s="202">
        <v>165</v>
      </c>
      <c r="V11" s="212">
        <v>1942</v>
      </c>
      <c r="W11" s="187">
        <v>5018</v>
      </c>
      <c r="X11" s="281">
        <v>114</v>
      </c>
      <c r="Y11" s="183">
        <v>120</v>
      </c>
      <c r="Z11" s="184">
        <f t="shared" si="9"/>
        <v>0.95</v>
      </c>
      <c r="AA11" s="222">
        <f>X11*10000/W11</f>
        <v>227.18214428058988</v>
      </c>
      <c r="AB11" s="244">
        <v>5330</v>
      </c>
      <c r="AC11" s="244" t="s">
        <v>121</v>
      </c>
      <c r="AD11" s="326">
        <v>240</v>
      </c>
      <c r="AE11" s="217">
        <v>16558</v>
      </c>
      <c r="AF11" s="183">
        <v>15504</v>
      </c>
      <c r="AG11" s="332">
        <f t="shared" si="4"/>
        <v>1054</v>
      </c>
      <c r="AH11" s="235">
        <v>5937</v>
      </c>
      <c r="AI11" s="263">
        <f t="shared" si="12"/>
        <v>0.35855779683536659</v>
      </c>
      <c r="AJ11" s="177">
        <v>0</v>
      </c>
      <c r="AK11" s="177">
        <v>1</v>
      </c>
      <c r="AL11" s="267">
        <v>3</v>
      </c>
      <c r="AM11" s="268">
        <v>0</v>
      </c>
      <c r="AN11" s="90"/>
      <c r="AO11" s="90"/>
      <c r="AP11" s="138" t="s">
        <v>126</v>
      </c>
      <c r="AQ11" s="119">
        <f t="shared" si="10"/>
        <v>4.3483512501509843E-2</v>
      </c>
      <c r="AR11" s="118">
        <f t="shared" si="5"/>
        <v>3.008170585890793</v>
      </c>
      <c r="AS11" s="118">
        <f>IF(V11="-","－",P11/V11)</f>
        <v>7.7729145211122557</v>
      </c>
      <c r="AT11" s="120">
        <f t="shared" si="11"/>
        <v>0.91164391834762648</v>
      </c>
    </row>
    <row r="12" spans="1:54" s="57" customFormat="1" ht="34.5" customHeight="1" x14ac:dyDescent="0.2">
      <c r="A12" s="182">
        <v>5</v>
      </c>
      <c r="B12" s="321" t="s">
        <v>95</v>
      </c>
      <c r="C12" s="193">
        <v>1895</v>
      </c>
      <c r="D12" s="144">
        <v>264</v>
      </c>
      <c r="E12" s="145">
        <f t="shared" si="6"/>
        <v>7.1780303030303028</v>
      </c>
      <c r="F12" s="208">
        <v>1107</v>
      </c>
      <c r="G12" s="208">
        <v>788</v>
      </c>
      <c r="H12" s="146">
        <f t="shared" si="7"/>
        <v>0.58416886543535618</v>
      </c>
      <c r="I12" s="146">
        <f t="shared" si="0"/>
        <v>0.41583113456464382</v>
      </c>
      <c r="J12" s="197">
        <v>230</v>
      </c>
      <c r="K12" s="197">
        <v>1352</v>
      </c>
      <c r="L12" s="257">
        <v>313</v>
      </c>
      <c r="M12" s="157">
        <f t="shared" si="1"/>
        <v>0.23150887573964496</v>
      </c>
      <c r="N12" s="155">
        <v>1178</v>
      </c>
      <c r="O12" s="157">
        <f t="shared" si="2"/>
        <v>1.1477079796264855</v>
      </c>
      <c r="P12" s="202">
        <v>3507</v>
      </c>
      <c r="Q12" s="253">
        <v>1770</v>
      </c>
      <c r="R12" s="166">
        <f t="shared" si="8"/>
        <v>0.50470487596236102</v>
      </c>
      <c r="S12" s="167">
        <v>3883</v>
      </c>
      <c r="T12" s="166">
        <f t="shared" si="3"/>
        <v>0.90316765387586917</v>
      </c>
      <c r="U12" s="202">
        <v>126</v>
      </c>
      <c r="V12" s="212">
        <v>1899</v>
      </c>
      <c r="W12" s="82">
        <v>8958</v>
      </c>
      <c r="X12" s="280">
        <v>202</v>
      </c>
      <c r="Y12" s="107">
        <v>287.89999999999998</v>
      </c>
      <c r="Z12" s="184">
        <f t="shared" si="9"/>
        <v>0.7016325112886419</v>
      </c>
      <c r="AA12" s="222">
        <f>X12*10000/W12</f>
        <v>225.49676267023889</v>
      </c>
      <c r="AB12" s="244">
        <v>7500</v>
      </c>
      <c r="AC12" s="244">
        <v>1400</v>
      </c>
      <c r="AD12" s="327">
        <v>186</v>
      </c>
      <c r="AE12" s="216">
        <v>7798</v>
      </c>
      <c r="AF12" s="81">
        <v>5090</v>
      </c>
      <c r="AG12" s="332">
        <f t="shared" si="4"/>
        <v>2708</v>
      </c>
      <c r="AH12" s="234">
        <v>3536</v>
      </c>
      <c r="AI12" s="263">
        <f t="shared" si="12"/>
        <v>0.45344960246216981</v>
      </c>
      <c r="AJ12" s="140">
        <v>0</v>
      </c>
      <c r="AK12" s="140">
        <v>0</v>
      </c>
      <c r="AL12" s="265">
        <v>3</v>
      </c>
      <c r="AM12" s="266">
        <v>0</v>
      </c>
      <c r="AN12" s="85"/>
      <c r="AO12" s="85"/>
      <c r="AP12" s="91"/>
      <c r="AQ12" s="119">
        <f t="shared" si="10"/>
        <v>0.24301102846883815</v>
      </c>
      <c r="AR12" s="118">
        <f t="shared" si="5"/>
        <v>0.39149363697253853</v>
      </c>
      <c r="AS12" s="118">
        <f>IF(V12="-","－",P12/V12)</f>
        <v>1.8467614533965244</v>
      </c>
      <c r="AT12" s="120">
        <f t="shared" si="11"/>
        <v>0.4497307001795332</v>
      </c>
      <c r="AW12" s="75"/>
    </row>
    <row r="13" spans="1:54" s="57" customFormat="1" ht="34.5" customHeight="1" x14ac:dyDescent="0.2">
      <c r="A13" s="182">
        <v>6</v>
      </c>
      <c r="B13" s="320" t="s">
        <v>94</v>
      </c>
      <c r="C13" s="193">
        <v>180</v>
      </c>
      <c r="D13" s="144">
        <v>151</v>
      </c>
      <c r="E13" s="145">
        <f t="shared" si="6"/>
        <v>1.1920529801324504</v>
      </c>
      <c r="F13" s="208">
        <v>150</v>
      </c>
      <c r="G13" s="208">
        <v>30</v>
      </c>
      <c r="H13" s="146">
        <f>F13/C13</f>
        <v>0.83333333333333337</v>
      </c>
      <c r="I13" s="146">
        <f>G13/C13</f>
        <v>0.16666666666666666</v>
      </c>
      <c r="J13" s="197">
        <v>242</v>
      </c>
      <c r="K13" s="197">
        <v>500</v>
      </c>
      <c r="L13" s="257">
        <v>150</v>
      </c>
      <c r="M13" s="157">
        <f t="shared" si="1"/>
        <v>0.3</v>
      </c>
      <c r="N13" s="155">
        <v>491</v>
      </c>
      <c r="O13" s="157">
        <f t="shared" si="2"/>
        <v>1.0183299389002036</v>
      </c>
      <c r="P13" s="202">
        <v>2000</v>
      </c>
      <c r="Q13" s="253">
        <v>1400</v>
      </c>
      <c r="R13" s="166">
        <f t="shared" si="8"/>
        <v>0.7</v>
      </c>
      <c r="S13" s="167">
        <v>2143</v>
      </c>
      <c r="T13" s="166">
        <f t="shared" si="3"/>
        <v>0.93327111525898276</v>
      </c>
      <c r="U13" s="202" t="s">
        <v>127</v>
      </c>
      <c r="V13" s="212" t="s">
        <v>127</v>
      </c>
      <c r="W13" s="82">
        <v>3234</v>
      </c>
      <c r="X13" s="280">
        <v>42</v>
      </c>
      <c r="Y13" s="81">
        <v>42</v>
      </c>
      <c r="Z13" s="184">
        <f t="shared" si="9"/>
        <v>1</v>
      </c>
      <c r="AA13" s="222">
        <f>X13*10000/W13</f>
        <v>129.87012987012986</v>
      </c>
      <c r="AB13" s="244">
        <v>3003</v>
      </c>
      <c r="AC13" s="244">
        <v>1043</v>
      </c>
      <c r="AD13" s="291">
        <v>48</v>
      </c>
      <c r="AE13" s="216">
        <v>16160</v>
      </c>
      <c r="AF13" s="81">
        <v>15980</v>
      </c>
      <c r="AG13" s="332">
        <f t="shared" si="4"/>
        <v>180</v>
      </c>
      <c r="AH13" s="234" t="s">
        <v>127</v>
      </c>
      <c r="AI13" s="263" t="s">
        <v>127</v>
      </c>
      <c r="AJ13" s="140">
        <v>1</v>
      </c>
      <c r="AK13" s="140">
        <v>0</v>
      </c>
      <c r="AL13" s="265">
        <v>0</v>
      </c>
      <c r="AM13" s="266">
        <v>1</v>
      </c>
      <c r="AN13" s="90"/>
      <c r="AO13" s="90"/>
      <c r="AP13" s="137" t="s">
        <v>7</v>
      </c>
      <c r="AQ13" s="119">
        <f t="shared" si="10"/>
        <v>1.1138613861386138E-2</v>
      </c>
      <c r="AR13" s="118">
        <f t="shared" si="5"/>
        <v>0.6184291898577613</v>
      </c>
      <c r="AS13" s="118" t="s">
        <v>113</v>
      </c>
      <c r="AT13" s="120">
        <f t="shared" si="11"/>
        <v>0.12376237623762376</v>
      </c>
    </row>
    <row r="14" spans="1:54" s="57" customFormat="1" ht="34.5" customHeight="1" x14ac:dyDescent="0.2">
      <c r="A14" s="395">
        <v>7</v>
      </c>
      <c r="B14" s="320" t="s">
        <v>101</v>
      </c>
      <c r="C14" s="193">
        <v>190</v>
      </c>
      <c r="D14" s="144">
        <v>249</v>
      </c>
      <c r="E14" s="145">
        <f t="shared" si="6"/>
        <v>0.76305220883534142</v>
      </c>
      <c r="F14" s="208">
        <v>139</v>
      </c>
      <c r="G14" s="208">
        <v>51</v>
      </c>
      <c r="H14" s="146">
        <f t="shared" si="7"/>
        <v>0.73157894736842111</v>
      </c>
      <c r="I14" s="146">
        <f t="shared" si="0"/>
        <v>0.26842105263157895</v>
      </c>
      <c r="J14" s="197">
        <v>175</v>
      </c>
      <c r="K14" s="197">
        <v>384</v>
      </c>
      <c r="L14" s="257">
        <v>28</v>
      </c>
      <c r="M14" s="157">
        <f t="shared" si="1"/>
        <v>7.2916666666666671E-2</v>
      </c>
      <c r="N14" s="155">
        <v>824</v>
      </c>
      <c r="O14" s="157">
        <f t="shared" si="2"/>
        <v>0.46601941747572817</v>
      </c>
      <c r="P14" s="202">
        <v>1032</v>
      </c>
      <c r="Q14" s="253">
        <v>88</v>
      </c>
      <c r="R14" s="166">
        <f t="shared" si="8"/>
        <v>8.5271317829457363E-2</v>
      </c>
      <c r="S14" s="167">
        <v>2070</v>
      </c>
      <c r="T14" s="166">
        <f t="shared" si="3"/>
        <v>0.49855072463768119</v>
      </c>
      <c r="U14" s="202">
        <v>13</v>
      </c>
      <c r="V14" s="212">
        <v>617</v>
      </c>
      <c r="W14" s="398">
        <v>11747</v>
      </c>
      <c r="X14" s="401">
        <v>110</v>
      </c>
      <c r="Y14" s="404">
        <v>131</v>
      </c>
      <c r="Z14" s="407">
        <f t="shared" si="9"/>
        <v>0.83969465648854957</v>
      </c>
      <c r="AA14" s="349">
        <f>(X14+X15+X16+X17+X18)*10000/W14</f>
        <v>93.640929599046558</v>
      </c>
      <c r="AB14" s="359">
        <v>9195</v>
      </c>
      <c r="AC14" s="359">
        <v>2393</v>
      </c>
      <c r="AD14" s="291">
        <v>212</v>
      </c>
      <c r="AE14" s="216">
        <v>19871</v>
      </c>
      <c r="AF14" s="81">
        <v>20296</v>
      </c>
      <c r="AG14" s="332">
        <f t="shared" si="4"/>
        <v>-425</v>
      </c>
      <c r="AH14" s="234">
        <v>9040</v>
      </c>
      <c r="AI14" s="263">
        <f t="shared" si="12"/>
        <v>0.45493432640531428</v>
      </c>
      <c r="AJ14" s="140">
        <v>0</v>
      </c>
      <c r="AK14" s="140">
        <v>0</v>
      </c>
      <c r="AL14" s="265">
        <v>0</v>
      </c>
      <c r="AM14" s="266">
        <v>1</v>
      </c>
      <c r="AN14" s="89"/>
      <c r="AO14" s="89"/>
      <c r="AP14" s="136" t="s">
        <v>88</v>
      </c>
      <c r="AQ14" s="119">
        <f t="shared" si="10"/>
        <v>9.5616727894922253E-3</v>
      </c>
      <c r="AR14" s="118">
        <f t="shared" si="5"/>
        <v>8.7852217587469139E-2</v>
      </c>
      <c r="AS14" s="118">
        <f>IF(V14="-","－",P14/V14)</f>
        <v>1.6726094003241492</v>
      </c>
      <c r="AT14" s="120">
        <f t="shared" si="11"/>
        <v>5.1934980625031456E-2</v>
      </c>
      <c r="AW14" s="75"/>
      <c r="AX14" s="78"/>
      <c r="AY14" s="78"/>
      <c r="AZ14" s="78"/>
      <c r="BA14" s="78"/>
      <c r="BB14" s="78"/>
    </row>
    <row r="15" spans="1:54" s="57" customFormat="1" ht="34.5" customHeight="1" x14ac:dyDescent="0.2">
      <c r="A15" s="396"/>
      <c r="B15" s="320" t="s">
        <v>74</v>
      </c>
      <c r="C15" s="193">
        <v>125</v>
      </c>
      <c r="D15" s="144">
        <v>63</v>
      </c>
      <c r="E15" s="145">
        <f t="shared" si="6"/>
        <v>1.9841269841269842</v>
      </c>
      <c r="F15" s="208">
        <v>101</v>
      </c>
      <c r="G15" s="208">
        <v>24</v>
      </c>
      <c r="H15" s="146">
        <f t="shared" si="7"/>
        <v>0.80800000000000005</v>
      </c>
      <c r="I15" s="146">
        <f t="shared" si="0"/>
        <v>0.192</v>
      </c>
      <c r="J15" s="197">
        <v>234</v>
      </c>
      <c r="K15" s="197">
        <v>220</v>
      </c>
      <c r="L15" s="257">
        <v>30</v>
      </c>
      <c r="M15" s="157">
        <f t="shared" si="1"/>
        <v>0.13636363636363635</v>
      </c>
      <c r="N15" s="155">
        <v>184</v>
      </c>
      <c r="O15" s="157">
        <f t="shared" si="2"/>
        <v>1.1956521739130435</v>
      </c>
      <c r="P15" s="202">
        <v>487</v>
      </c>
      <c r="Q15" s="253">
        <v>154</v>
      </c>
      <c r="R15" s="166">
        <f t="shared" si="8"/>
        <v>0.31622176591375772</v>
      </c>
      <c r="S15" s="167">
        <v>353</v>
      </c>
      <c r="T15" s="166">
        <f t="shared" si="3"/>
        <v>1.3796033994334278</v>
      </c>
      <c r="U15" s="202">
        <v>12</v>
      </c>
      <c r="V15" s="212">
        <v>504</v>
      </c>
      <c r="W15" s="399"/>
      <c r="X15" s="402"/>
      <c r="Y15" s="405"/>
      <c r="Z15" s="408"/>
      <c r="AA15" s="350"/>
      <c r="AB15" s="360"/>
      <c r="AC15" s="360"/>
      <c r="AD15" s="291">
        <v>12</v>
      </c>
      <c r="AE15" s="216">
        <v>3130</v>
      </c>
      <c r="AF15" s="81">
        <v>3179</v>
      </c>
      <c r="AG15" s="332">
        <f t="shared" si="4"/>
        <v>-49</v>
      </c>
      <c r="AH15" s="234">
        <v>1251</v>
      </c>
      <c r="AI15" s="263">
        <f t="shared" si="12"/>
        <v>0.39968051118210862</v>
      </c>
      <c r="AJ15" s="140">
        <v>0</v>
      </c>
      <c r="AK15" s="140">
        <v>1</v>
      </c>
      <c r="AL15" s="265">
        <v>0</v>
      </c>
      <c r="AM15" s="266">
        <v>0</v>
      </c>
      <c r="AN15" s="88"/>
      <c r="AO15" s="88"/>
      <c r="AP15" s="136" t="s">
        <v>13</v>
      </c>
      <c r="AQ15" s="119">
        <f t="shared" si="10"/>
        <v>3.9936102236421724E-2</v>
      </c>
      <c r="AR15" s="118">
        <f>P15/W14</f>
        <v>4.1457393377032435E-2</v>
      </c>
      <c r="AS15" s="118">
        <f>IF(V15="-","－",P15/V15)</f>
        <v>0.96626984126984128</v>
      </c>
      <c r="AT15" s="120">
        <f t="shared" si="11"/>
        <v>0.15559105431309905</v>
      </c>
      <c r="AW15" s="75"/>
    </row>
    <row r="16" spans="1:54" s="57" customFormat="1" ht="34.5" customHeight="1" x14ac:dyDescent="0.2">
      <c r="A16" s="396"/>
      <c r="B16" s="320" t="s">
        <v>102</v>
      </c>
      <c r="C16" s="193">
        <v>77</v>
      </c>
      <c r="D16" s="144">
        <v>84</v>
      </c>
      <c r="E16" s="145">
        <f t="shared" si="6"/>
        <v>0.91666666666666663</v>
      </c>
      <c r="F16" s="208">
        <v>52</v>
      </c>
      <c r="G16" s="208">
        <v>25</v>
      </c>
      <c r="H16" s="146">
        <f t="shared" si="7"/>
        <v>0.67532467532467533</v>
      </c>
      <c r="I16" s="146">
        <f t="shared" si="0"/>
        <v>0.32467532467532467</v>
      </c>
      <c r="J16" s="197">
        <v>242</v>
      </c>
      <c r="K16" s="197">
        <v>116</v>
      </c>
      <c r="L16" s="257">
        <v>14</v>
      </c>
      <c r="M16" s="157">
        <f t="shared" si="1"/>
        <v>0.1206896551724138</v>
      </c>
      <c r="N16" s="155">
        <v>170</v>
      </c>
      <c r="O16" s="157">
        <f t="shared" si="2"/>
        <v>0.68235294117647061</v>
      </c>
      <c r="P16" s="202">
        <v>228</v>
      </c>
      <c r="Q16" s="253">
        <v>18</v>
      </c>
      <c r="R16" s="166">
        <f t="shared" si="8"/>
        <v>7.8947368421052627E-2</v>
      </c>
      <c r="S16" s="167">
        <v>300</v>
      </c>
      <c r="T16" s="166">
        <f t="shared" si="3"/>
        <v>0.76</v>
      </c>
      <c r="U16" s="202">
        <v>6</v>
      </c>
      <c r="V16" s="212">
        <v>161</v>
      </c>
      <c r="W16" s="399"/>
      <c r="X16" s="402"/>
      <c r="Y16" s="405"/>
      <c r="Z16" s="408"/>
      <c r="AA16" s="350"/>
      <c r="AB16" s="360"/>
      <c r="AC16" s="360"/>
      <c r="AD16" s="291">
        <v>65</v>
      </c>
      <c r="AE16" s="216">
        <v>2887</v>
      </c>
      <c r="AF16" s="81">
        <v>2812</v>
      </c>
      <c r="AG16" s="332">
        <f t="shared" si="4"/>
        <v>75</v>
      </c>
      <c r="AH16" s="234">
        <v>327</v>
      </c>
      <c r="AI16" s="263">
        <f t="shared" si="12"/>
        <v>0.11326636647038449</v>
      </c>
      <c r="AJ16" s="140">
        <v>0</v>
      </c>
      <c r="AK16" s="140">
        <v>2</v>
      </c>
      <c r="AL16" s="265">
        <v>0</v>
      </c>
      <c r="AM16" s="266">
        <v>1</v>
      </c>
      <c r="AN16" s="88"/>
      <c r="AO16" s="89"/>
      <c r="AP16" s="136" t="s">
        <v>109</v>
      </c>
      <c r="AQ16" s="119">
        <f t="shared" si="10"/>
        <v>2.6671285071007966E-2</v>
      </c>
      <c r="AR16" s="118">
        <f>P16/W14</f>
        <v>1.9409210862347835E-2</v>
      </c>
      <c r="AS16" s="118">
        <f>IF(V16="-","－",P16/V16)</f>
        <v>1.4161490683229814</v>
      </c>
      <c r="AT16" s="120">
        <f t="shared" si="11"/>
        <v>7.8974714236231383E-2</v>
      </c>
    </row>
    <row r="17" spans="1:49" s="57" customFormat="1" ht="34.5" customHeight="1" x14ac:dyDescent="0.2">
      <c r="A17" s="396"/>
      <c r="B17" s="320" t="s">
        <v>103</v>
      </c>
      <c r="C17" s="193">
        <v>93</v>
      </c>
      <c r="D17" s="144">
        <v>66</v>
      </c>
      <c r="E17" s="145">
        <f t="shared" si="6"/>
        <v>1.4090909090909092</v>
      </c>
      <c r="F17" s="208">
        <v>86</v>
      </c>
      <c r="G17" s="208">
        <v>7</v>
      </c>
      <c r="H17" s="146">
        <f t="shared" si="7"/>
        <v>0.92473118279569888</v>
      </c>
      <c r="I17" s="146">
        <f t="shared" si="0"/>
        <v>7.5268817204301078E-2</v>
      </c>
      <c r="J17" s="197">
        <v>243</v>
      </c>
      <c r="K17" s="197">
        <v>265</v>
      </c>
      <c r="L17" s="257">
        <v>21</v>
      </c>
      <c r="M17" s="157">
        <f t="shared" si="1"/>
        <v>7.9245283018867921E-2</v>
      </c>
      <c r="N17" s="155">
        <v>285</v>
      </c>
      <c r="O17" s="157">
        <f t="shared" si="2"/>
        <v>0.92982456140350878</v>
      </c>
      <c r="P17" s="202">
        <v>508</v>
      </c>
      <c r="Q17" s="253">
        <v>64</v>
      </c>
      <c r="R17" s="166">
        <f t="shared" si="8"/>
        <v>0.12598425196850394</v>
      </c>
      <c r="S17" s="167">
        <v>563</v>
      </c>
      <c r="T17" s="166">
        <f t="shared" si="3"/>
        <v>0.90230905861456479</v>
      </c>
      <c r="U17" s="202">
        <v>7</v>
      </c>
      <c r="V17" s="212">
        <v>578</v>
      </c>
      <c r="W17" s="399"/>
      <c r="X17" s="402"/>
      <c r="Y17" s="405"/>
      <c r="Z17" s="408"/>
      <c r="AA17" s="350"/>
      <c r="AB17" s="360"/>
      <c r="AC17" s="360"/>
      <c r="AD17" s="291">
        <v>26</v>
      </c>
      <c r="AE17" s="216">
        <v>3749</v>
      </c>
      <c r="AF17" s="81">
        <v>3645</v>
      </c>
      <c r="AG17" s="332">
        <f t="shared" si="4"/>
        <v>104</v>
      </c>
      <c r="AH17" s="234">
        <v>1014</v>
      </c>
      <c r="AI17" s="263">
        <f t="shared" si="12"/>
        <v>0.27047212590024006</v>
      </c>
      <c r="AJ17" s="140">
        <v>0</v>
      </c>
      <c r="AK17" s="140">
        <v>2</v>
      </c>
      <c r="AL17" s="265">
        <v>0</v>
      </c>
      <c r="AM17" s="266">
        <v>1</v>
      </c>
      <c r="AN17" s="88"/>
      <c r="AO17" s="88"/>
      <c r="AP17" s="136" t="s">
        <v>110</v>
      </c>
      <c r="AQ17" s="119">
        <f t="shared" si="10"/>
        <v>2.4806615097359295E-2</v>
      </c>
      <c r="AR17" s="118">
        <f>P17/W14</f>
        <v>4.3245083851196048E-2</v>
      </c>
      <c r="AS17" s="118">
        <f>IF(V17="-","－",P17/V17)</f>
        <v>0.87889273356401387</v>
      </c>
      <c r="AT17" s="120">
        <f t="shared" si="11"/>
        <v>0.13550280074686583</v>
      </c>
    </row>
    <row r="18" spans="1:49" s="57" customFormat="1" ht="34.5" customHeight="1" x14ac:dyDescent="0.2">
      <c r="A18" s="397"/>
      <c r="B18" s="320" t="s">
        <v>83</v>
      </c>
      <c r="C18" s="193">
        <v>74</v>
      </c>
      <c r="D18" s="144">
        <v>57</v>
      </c>
      <c r="E18" s="145">
        <f t="shared" si="6"/>
        <v>1.2982456140350878</v>
      </c>
      <c r="F18" s="208">
        <v>74</v>
      </c>
      <c r="G18" s="208">
        <v>0</v>
      </c>
      <c r="H18" s="146">
        <f t="shared" si="7"/>
        <v>1</v>
      </c>
      <c r="I18" s="146">
        <f t="shared" si="0"/>
        <v>0</v>
      </c>
      <c r="J18" s="197">
        <v>242</v>
      </c>
      <c r="K18" s="197">
        <v>11</v>
      </c>
      <c r="L18" s="257">
        <v>0</v>
      </c>
      <c r="M18" s="157">
        <f t="shared" si="1"/>
        <v>0</v>
      </c>
      <c r="N18" s="155">
        <v>11</v>
      </c>
      <c r="O18" s="157">
        <f t="shared" si="2"/>
        <v>1</v>
      </c>
      <c r="P18" s="202">
        <v>142</v>
      </c>
      <c r="Q18" s="253">
        <v>0</v>
      </c>
      <c r="R18" s="166">
        <f t="shared" si="8"/>
        <v>0</v>
      </c>
      <c r="S18" s="167">
        <v>141</v>
      </c>
      <c r="T18" s="166">
        <f t="shared" si="3"/>
        <v>1.0070921985815602</v>
      </c>
      <c r="U18" s="202">
        <v>0</v>
      </c>
      <c r="V18" s="212">
        <v>11</v>
      </c>
      <c r="W18" s="400"/>
      <c r="X18" s="403"/>
      <c r="Y18" s="406"/>
      <c r="Z18" s="409"/>
      <c r="AA18" s="351"/>
      <c r="AB18" s="361"/>
      <c r="AC18" s="361"/>
      <c r="AD18" s="327">
        <v>30</v>
      </c>
      <c r="AE18" s="216">
        <v>6683</v>
      </c>
      <c r="AF18" s="81">
        <v>6609</v>
      </c>
      <c r="AG18" s="332">
        <f t="shared" si="4"/>
        <v>74</v>
      </c>
      <c r="AH18" s="277" t="s">
        <v>127</v>
      </c>
      <c r="AI18" s="263" t="s">
        <v>127</v>
      </c>
      <c r="AJ18" s="140">
        <v>0</v>
      </c>
      <c r="AK18" s="140">
        <v>0</v>
      </c>
      <c r="AL18" s="265">
        <v>1</v>
      </c>
      <c r="AM18" s="266">
        <v>0</v>
      </c>
      <c r="AN18" s="86"/>
      <c r="AO18" s="86"/>
      <c r="AP18" s="136"/>
      <c r="AQ18" s="119">
        <f t="shared" si="10"/>
        <v>1.1072871464910969E-2</v>
      </c>
      <c r="AR18" s="118">
        <f>P18/W14</f>
        <v>1.2088192730058738E-2</v>
      </c>
      <c r="AS18" s="118" t="s">
        <v>113</v>
      </c>
      <c r="AT18" s="120">
        <f t="shared" si="11"/>
        <v>2.1247942540775101E-2</v>
      </c>
    </row>
    <row r="19" spans="1:49" s="57" customFormat="1" ht="34.5" customHeight="1" x14ac:dyDescent="0.2">
      <c r="A19" s="182">
        <v>8</v>
      </c>
      <c r="B19" s="322" t="s">
        <v>112</v>
      </c>
      <c r="C19" s="193">
        <v>64</v>
      </c>
      <c r="D19" s="144">
        <v>97</v>
      </c>
      <c r="E19" s="145">
        <f t="shared" si="6"/>
        <v>0.65979381443298968</v>
      </c>
      <c r="F19" s="208">
        <v>19</v>
      </c>
      <c r="G19" s="208">
        <v>45</v>
      </c>
      <c r="H19" s="146">
        <f t="shared" si="7"/>
        <v>0.296875</v>
      </c>
      <c r="I19" s="146">
        <f t="shared" si="0"/>
        <v>0.703125</v>
      </c>
      <c r="J19" s="197">
        <v>237</v>
      </c>
      <c r="K19" s="197">
        <v>2940</v>
      </c>
      <c r="L19" s="257">
        <v>2491</v>
      </c>
      <c r="M19" s="157">
        <f t="shared" si="1"/>
        <v>0.84727891156462587</v>
      </c>
      <c r="N19" s="155">
        <v>2464</v>
      </c>
      <c r="O19" s="157">
        <f t="shared" si="2"/>
        <v>1.1931818181818181</v>
      </c>
      <c r="P19" s="202">
        <v>1883</v>
      </c>
      <c r="Q19" s="253">
        <v>1300</v>
      </c>
      <c r="R19" s="166">
        <f t="shared" si="8"/>
        <v>0.6903876792352629</v>
      </c>
      <c r="S19" s="167">
        <v>1407</v>
      </c>
      <c r="T19" s="166">
        <f t="shared" si="3"/>
        <v>1.3383084577114428</v>
      </c>
      <c r="U19" s="202">
        <v>23</v>
      </c>
      <c r="V19" s="212">
        <v>1606</v>
      </c>
      <c r="W19" s="82">
        <v>3787</v>
      </c>
      <c r="X19" s="280">
        <v>21</v>
      </c>
      <c r="Y19" s="81">
        <v>20</v>
      </c>
      <c r="Z19" s="184">
        <f>X19/Y19</f>
        <v>1.05</v>
      </c>
      <c r="AA19" s="222">
        <f>X19*10000/W19</f>
        <v>55.452865064695011</v>
      </c>
      <c r="AB19" s="244"/>
      <c r="AC19" s="244">
        <v>23.6</v>
      </c>
      <c r="AD19" s="291">
        <v>99</v>
      </c>
      <c r="AE19" s="216">
        <v>7785</v>
      </c>
      <c r="AF19" s="81">
        <v>7765</v>
      </c>
      <c r="AG19" s="332">
        <f t="shared" si="4"/>
        <v>20</v>
      </c>
      <c r="AH19" s="234">
        <v>3112</v>
      </c>
      <c r="AI19" s="263">
        <f t="shared" si="12"/>
        <v>0.3997430956968529</v>
      </c>
      <c r="AJ19" s="140">
        <v>0</v>
      </c>
      <c r="AK19" s="140">
        <v>1</v>
      </c>
      <c r="AL19" s="265">
        <v>0</v>
      </c>
      <c r="AM19" s="266">
        <v>1</v>
      </c>
      <c r="AN19" s="89"/>
      <c r="AO19" s="89"/>
      <c r="AP19" s="87"/>
      <c r="AQ19" s="119">
        <f t="shared" si="10"/>
        <v>8.220937700706487E-3</v>
      </c>
      <c r="AR19" s="118">
        <f>P19/W19</f>
        <v>0.49722735674676527</v>
      </c>
      <c r="AS19" s="118">
        <f t="shared" ref="AS19:AS29" si="13">IF(V19="-","－",P19/V19)</f>
        <v>1.1724782067247821</v>
      </c>
      <c r="AT19" s="120">
        <f t="shared" si="11"/>
        <v>0.24187540141297367</v>
      </c>
    </row>
    <row r="20" spans="1:49" s="57" customFormat="1" ht="34.5" customHeight="1" x14ac:dyDescent="0.2">
      <c r="A20" s="182">
        <v>9</v>
      </c>
      <c r="B20" s="320" t="s">
        <v>111</v>
      </c>
      <c r="C20" s="193">
        <v>18</v>
      </c>
      <c r="D20" s="144">
        <v>15</v>
      </c>
      <c r="E20" s="145">
        <f t="shared" si="6"/>
        <v>1.2</v>
      </c>
      <c r="F20" s="208">
        <v>0</v>
      </c>
      <c r="G20" s="208">
        <v>18</v>
      </c>
      <c r="H20" s="146">
        <f t="shared" si="7"/>
        <v>0</v>
      </c>
      <c r="I20" s="146">
        <f t="shared" si="0"/>
        <v>1</v>
      </c>
      <c r="J20" s="197">
        <v>336</v>
      </c>
      <c r="K20" s="197">
        <v>980</v>
      </c>
      <c r="L20" s="257">
        <v>538</v>
      </c>
      <c r="M20" s="157">
        <f t="shared" si="1"/>
        <v>0.54897959183673473</v>
      </c>
      <c r="N20" s="155">
        <v>2438</v>
      </c>
      <c r="O20" s="157">
        <f t="shared" si="2"/>
        <v>0.40196882690730107</v>
      </c>
      <c r="P20" s="202">
        <v>2436</v>
      </c>
      <c r="Q20" s="253">
        <v>1658</v>
      </c>
      <c r="R20" s="166">
        <f t="shared" si="8"/>
        <v>0.680623973727422</v>
      </c>
      <c r="S20" s="167">
        <v>2587</v>
      </c>
      <c r="T20" s="166">
        <f t="shared" si="3"/>
        <v>0.94163123308851948</v>
      </c>
      <c r="U20" s="202">
        <v>183</v>
      </c>
      <c r="V20" s="212">
        <v>2283</v>
      </c>
      <c r="W20" s="82">
        <v>2914</v>
      </c>
      <c r="X20" s="280">
        <v>10</v>
      </c>
      <c r="Y20" s="107">
        <v>10</v>
      </c>
      <c r="Z20" s="108">
        <f>X20/Y20</f>
        <v>1</v>
      </c>
      <c r="AA20" s="222">
        <f>X20*10000/W20</f>
        <v>34.317089910775564</v>
      </c>
      <c r="AB20" s="244">
        <v>3007</v>
      </c>
      <c r="AC20" s="244">
        <v>18.8</v>
      </c>
      <c r="AD20" s="327">
        <v>71</v>
      </c>
      <c r="AE20" s="216">
        <v>16365</v>
      </c>
      <c r="AF20" s="81">
        <v>16347</v>
      </c>
      <c r="AG20" s="332">
        <f t="shared" si="4"/>
        <v>18</v>
      </c>
      <c r="AH20" s="234">
        <v>6094</v>
      </c>
      <c r="AI20" s="263">
        <f t="shared" si="12"/>
        <v>0.37238007943782464</v>
      </c>
      <c r="AJ20" s="140">
        <v>0</v>
      </c>
      <c r="AK20" s="140">
        <v>0</v>
      </c>
      <c r="AL20" s="265">
        <v>2</v>
      </c>
      <c r="AM20" s="266">
        <v>0</v>
      </c>
      <c r="AN20" s="88"/>
      <c r="AO20" s="88"/>
      <c r="AP20" s="87"/>
      <c r="AQ20" s="119">
        <f t="shared" si="10"/>
        <v>1.0999083409715857E-3</v>
      </c>
      <c r="AR20" s="118">
        <f>P20/W20</f>
        <v>0.83596431022649276</v>
      </c>
      <c r="AS20" s="118">
        <f t="shared" si="13"/>
        <v>1.0670170827858081</v>
      </c>
      <c r="AT20" s="120">
        <f t="shared" si="11"/>
        <v>0.14885426214482125</v>
      </c>
    </row>
    <row r="21" spans="1:49" s="57" customFormat="1" ht="34.5" customHeight="1" x14ac:dyDescent="0.2">
      <c r="A21" s="182">
        <v>10</v>
      </c>
      <c r="B21" s="320" t="s">
        <v>104</v>
      </c>
      <c r="C21" s="193">
        <v>138</v>
      </c>
      <c r="D21" s="144">
        <v>173</v>
      </c>
      <c r="E21" s="145">
        <f t="shared" si="6"/>
        <v>0.79768786127167635</v>
      </c>
      <c r="F21" s="208">
        <v>120</v>
      </c>
      <c r="G21" s="208">
        <v>18</v>
      </c>
      <c r="H21" s="146">
        <f t="shared" si="7"/>
        <v>0.86956521739130432</v>
      </c>
      <c r="I21" s="146">
        <f t="shared" si="0"/>
        <v>0.13043478260869565</v>
      </c>
      <c r="J21" s="197">
        <v>243</v>
      </c>
      <c r="K21" s="197">
        <v>324</v>
      </c>
      <c r="L21" s="257">
        <v>58</v>
      </c>
      <c r="M21" s="157">
        <f t="shared" si="1"/>
        <v>0.17901234567901234</v>
      </c>
      <c r="N21" s="155">
        <v>297</v>
      </c>
      <c r="O21" s="157">
        <f t="shared" si="2"/>
        <v>1.0909090909090908</v>
      </c>
      <c r="P21" s="202">
        <v>1048</v>
      </c>
      <c r="Q21" s="253">
        <v>176</v>
      </c>
      <c r="R21" s="166">
        <f t="shared" si="8"/>
        <v>0.16793893129770993</v>
      </c>
      <c r="S21" s="167">
        <v>1094</v>
      </c>
      <c r="T21" s="166">
        <f t="shared" si="3"/>
        <v>0.9579524680073126</v>
      </c>
      <c r="U21" s="202">
        <v>20</v>
      </c>
      <c r="V21" s="212">
        <v>2033</v>
      </c>
      <c r="W21" s="186">
        <v>6881</v>
      </c>
      <c r="X21" s="280">
        <v>30</v>
      </c>
      <c r="Y21" s="107">
        <v>30</v>
      </c>
      <c r="Z21" s="184">
        <f>X21/Y21</f>
        <v>1</v>
      </c>
      <c r="AA21" s="222">
        <f>X21*10000/W21</f>
        <v>43.598314198517656</v>
      </c>
      <c r="AB21" s="244">
        <v>5057</v>
      </c>
      <c r="AC21" s="244">
        <v>1825</v>
      </c>
      <c r="AD21" s="291">
        <v>54</v>
      </c>
      <c r="AE21" s="216">
        <v>13729</v>
      </c>
      <c r="AF21" s="81">
        <v>13624</v>
      </c>
      <c r="AG21" s="332">
        <f t="shared" si="4"/>
        <v>105</v>
      </c>
      <c r="AH21" s="234">
        <v>636</v>
      </c>
      <c r="AI21" s="263">
        <f t="shared" si="12"/>
        <v>4.632529681695681E-2</v>
      </c>
      <c r="AJ21" s="140">
        <v>0</v>
      </c>
      <c r="AK21" s="140">
        <v>7</v>
      </c>
      <c r="AL21" s="265">
        <v>0</v>
      </c>
      <c r="AM21" s="266">
        <v>1</v>
      </c>
      <c r="AN21" s="88"/>
      <c r="AO21" s="92"/>
      <c r="AP21" s="87"/>
      <c r="AQ21" s="119">
        <f t="shared" si="10"/>
        <v>1.0051715347075534E-2</v>
      </c>
      <c r="AR21" s="118">
        <f>P21/W21</f>
        <v>0.15230344426682169</v>
      </c>
      <c r="AS21" s="118">
        <f t="shared" si="13"/>
        <v>0.5154943433349729</v>
      </c>
      <c r="AT21" s="120">
        <f t="shared" si="11"/>
        <v>7.6334765824167816E-2</v>
      </c>
    </row>
    <row r="22" spans="1:49" s="57" customFormat="1" ht="34.5" customHeight="1" x14ac:dyDescent="0.2">
      <c r="A22" s="395">
        <v>11</v>
      </c>
      <c r="B22" s="320" t="s">
        <v>96</v>
      </c>
      <c r="C22" s="193">
        <v>195</v>
      </c>
      <c r="D22" s="144">
        <v>185</v>
      </c>
      <c r="E22" s="145">
        <f t="shared" si="6"/>
        <v>1.0540540540540539</v>
      </c>
      <c r="F22" s="208">
        <v>112</v>
      </c>
      <c r="G22" s="208">
        <v>83</v>
      </c>
      <c r="H22" s="146">
        <f t="shared" si="7"/>
        <v>0.57435897435897432</v>
      </c>
      <c r="I22" s="146">
        <f t="shared" si="0"/>
        <v>0.42564102564102563</v>
      </c>
      <c r="J22" s="197">
        <v>299</v>
      </c>
      <c r="K22" s="197">
        <v>1903</v>
      </c>
      <c r="L22" s="257" t="s">
        <v>127</v>
      </c>
      <c r="M22" s="155" t="s">
        <v>106</v>
      </c>
      <c r="N22" s="155">
        <v>1814</v>
      </c>
      <c r="O22" s="157">
        <f t="shared" si="2"/>
        <v>1.0490628445424477</v>
      </c>
      <c r="P22" s="202">
        <v>5428</v>
      </c>
      <c r="Q22" s="253">
        <v>2188</v>
      </c>
      <c r="R22" s="166">
        <f t="shared" si="8"/>
        <v>0.40309506263817246</v>
      </c>
      <c r="S22" s="167">
        <v>5581</v>
      </c>
      <c r="T22" s="166">
        <f t="shared" si="3"/>
        <v>0.97258555814370184</v>
      </c>
      <c r="U22" s="202">
        <v>60</v>
      </c>
      <c r="V22" s="212">
        <v>327</v>
      </c>
      <c r="W22" s="398">
        <v>16588</v>
      </c>
      <c r="X22" s="401">
        <v>150</v>
      </c>
      <c r="Y22" s="414">
        <v>106.7</v>
      </c>
      <c r="Z22" s="407">
        <f>X22/Y22</f>
        <v>1.4058106841611997</v>
      </c>
      <c r="AA22" s="349">
        <f>(X22+X23)*10000/W22</f>
        <v>90.426814564745598</v>
      </c>
      <c r="AB22" s="339">
        <v>15795</v>
      </c>
      <c r="AC22" s="229">
        <v>614.9</v>
      </c>
      <c r="AD22" s="291">
        <v>84</v>
      </c>
      <c r="AE22" s="216">
        <v>9470</v>
      </c>
      <c r="AF22" s="81">
        <v>8077</v>
      </c>
      <c r="AG22" s="332">
        <f t="shared" si="4"/>
        <v>1393</v>
      </c>
      <c r="AH22" s="234">
        <v>4505</v>
      </c>
      <c r="AI22" s="263">
        <f t="shared" si="12"/>
        <v>0.47571277719112987</v>
      </c>
      <c r="AJ22" s="140">
        <v>0</v>
      </c>
      <c r="AK22" s="140">
        <v>1</v>
      </c>
      <c r="AL22" s="265">
        <v>2</v>
      </c>
      <c r="AM22" s="266">
        <v>0</v>
      </c>
      <c r="AN22" s="93"/>
      <c r="AO22" s="93"/>
      <c r="AP22" s="136" t="s">
        <v>86</v>
      </c>
      <c r="AQ22" s="119">
        <f t="shared" si="10"/>
        <v>2.0591341077085535E-2</v>
      </c>
      <c r="AR22" s="118">
        <f>P22/W22</f>
        <v>0.32722449963829275</v>
      </c>
      <c r="AS22" s="118">
        <f t="shared" si="13"/>
        <v>16.599388379204893</v>
      </c>
      <c r="AT22" s="120">
        <f t="shared" si="11"/>
        <v>0.57317845828933478</v>
      </c>
      <c r="AW22" s="75"/>
    </row>
    <row r="23" spans="1:49" s="57" customFormat="1" ht="34.5" customHeight="1" x14ac:dyDescent="0.2">
      <c r="A23" s="396"/>
      <c r="B23" s="320" t="s">
        <v>97</v>
      </c>
      <c r="C23" s="193">
        <v>176</v>
      </c>
      <c r="D23" s="144">
        <v>182</v>
      </c>
      <c r="E23" s="145">
        <f t="shared" si="6"/>
        <v>0.96703296703296704</v>
      </c>
      <c r="F23" s="208">
        <v>105</v>
      </c>
      <c r="G23" s="208">
        <v>71</v>
      </c>
      <c r="H23" s="146">
        <f t="shared" si="7"/>
        <v>0.59659090909090906</v>
      </c>
      <c r="I23" s="146">
        <f t="shared" si="0"/>
        <v>0.40340909090909088</v>
      </c>
      <c r="J23" s="197">
        <v>298</v>
      </c>
      <c r="K23" s="197">
        <v>490</v>
      </c>
      <c r="L23" s="257" t="s">
        <v>127</v>
      </c>
      <c r="M23" s="155" t="s">
        <v>106</v>
      </c>
      <c r="N23" s="155">
        <v>574</v>
      </c>
      <c r="O23" s="157">
        <f t="shared" si="2"/>
        <v>0.85365853658536583</v>
      </c>
      <c r="P23" s="202">
        <v>1067</v>
      </c>
      <c r="Q23" s="253">
        <v>290</v>
      </c>
      <c r="R23" s="166">
        <f t="shared" si="8"/>
        <v>0.27179006560449859</v>
      </c>
      <c r="S23" s="167">
        <v>1238</v>
      </c>
      <c r="T23" s="166">
        <f t="shared" si="3"/>
        <v>0.86187399030694667</v>
      </c>
      <c r="U23" s="202">
        <v>13</v>
      </c>
      <c r="V23" s="212">
        <v>63</v>
      </c>
      <c r="W23" s="399"/>
      <c r="X23" s="402"/>
      <c r="Y23" s="415"/>
      <c r="Z23" s="408"/>
      <c r="AA23" s="350"/>
      <c r="AB23" s="340"/>
      <c r="AC23" s="229">
        <v>445.5</v>
      </c>
      <c r="AD23" s="291">
        <v>143</v>
      </c>
      <c r="AE23" s="216">
        <v>8439</v>
      </c>
      <c r="AF23" s="81">
        <v>15297</v>
      </c>
      <c r="AG23" s="332">
        <f t="shared" si="4"/>
        <v>-6858</v>
      </c>
      <c r="AH23" s="234">
        <v>3148</v>
      </c>
      <c r="AI23" s="263">
        <f t="shared" si="12"/>
        <v>0.37302997985543312</v>
      </c>
      <c r="AJ23" s="140">
        <v>0</v>
      </c>
      <c r="AK23" s="140">
        <v>0</v>
      </c>
      <c r="AL23" s="265">
        <v>0</v>
      </c>
      <c r="AM23" s="266">
        <v>3</v>
      </c>
      <c r="AN23" s="86"/>
      <c r="AO23" s="86"/>
      <c r="AP23" s="136" t="s">
        <v>105</v>
      </c>
      <c r="AQ23" s="119">
        <f t="shared" si="10"/>
        <v>2.0855551605640479E-2</v>
      </c>
      <c r="AR23" s="118">
        <f>P23/W22</f>
        <v>6.4323607427055701E-2</v>
      </c>
      <c r="AS23" s="118">
        <f t="shared" si="13"/>
        <v>16.936507936507937</v>
      </c>
      <c r="AT23" s="120">
        <f t="shared" si="11"/>
        <v>0.12643678160919541</v>
      </c>
    </row>
    <row r="24" spans="1:49" s="57" customFormat="1" ht="34.5" customHeight="1" x14ac:dyDescent="0.2">
      <c r="A24" s="396"/>
      <c r="B24" s="320" t="s">
        <v>98</v>
      </c>
      <c r="C24" s="193">
        <v>171</v>
      </c>
      <c r="D24" s="144">
        <v>174</v>
      </c>
      <c r="E24" s="145">
        <f t="shared" si="6"/>
        <v>0.98275862068965514</v>
      </c>
      <c r="F24" s="208">
        <v>96</v>
      </c>
      <c r="G24" s="208">
        <v>75</v>
      </c>
      <c r="H24" s="146">
        <f t="shared" si="7"/>
        <v>0.56140350877192979</v>
      </c>
      <c r="I24" s="146">
        <f t="shared" si="0"/>
        <v>0.43859649122807015</v>
      </c>
      <c r="J24" s="197">
        <v>298</v>
      </c>
      <c r="K24" s="197">
        <v>508</v>
      </c>
      <c r="L24" s="257" t="s">
        <v>127</v>
      </c>
      <c r="M24" s="155" t="s">
        <v>106</v>
      </c>
      <c r="N24" s="155">
        <v>533</v>
      </c>
      <c r="O24" s="157">
        <f t="shared" si="2"/>
        <v>0.95309568480300189</v>
      </c>
      <c r="P24" s="202">
        <v>1450</v>
      </c>
      <c r="Q24" s="253">
        <v>702</v>
      </c>
      <c r="R24" s="166">
        <f t="shared" si="8"/>
        <v>0.48413793103448277</v>
      </c>
      <c r="S24" s="167">
        <v>1243</v>
      </c>
      <c r="T24" s="166">
        <f t="shared" si="3"/>
        <v>1.166532582461786</v>
      </c>
      <c r="U24" s="202">
        <v>45</v>
      </c>
      <c r="V24" s="212">
        <v>51</v>
      </c>
      <c r="W24" s="399"/>
      <c r="X24" s="402"/>
      <c r="Y24" s="415"/>
      <c r="Z24" s="408"/>
      <c r="AA24" s="350"/>
      <c r="AB24" s="340"/>
      <c r="AC24" s="238" t="s">
        <v>121</v>
      </c>
      <c r="AD24" s="291">
        <v>123.95</v>
      </c>
      <c r="AE24" s="216">
        <v>9244</v>
      </c>
      <c r="AF24" s="81">
        <v>15799</v>
      </c>
      <c r="AG24" s="332">
        <f t="shared" si="4"/>
        <v>-6555</v>
      </c>
      <c r="AH24" s="234">
        <v>5514</v>
      </c>
      <c r="AI24" s="263">
        <f t="shared" si="12"/>
        <v>0.59649502379922115</v>
      </c>
      <c r="AJ24" s="140">
        <v>0</v>
      </c>
      <c r="AK24" s="140">
        <v>0</v>
      </c>
      <c r="AL24" s="265">
        <v>2</v>
      </c>
      <c r="AM24" s="266">
        <v>0</v>
      </c>
      <c r="AN24" s="88"/>
      <c r="AO24" s="88"/>
      <c r="AP24" s="136" t="s">
        <v>77</v>
      </c>
      <c r="AQ24" s="119">
        <f t="shared" si="10"/>
        <v>1.8498485504110776E-2</v>
      </c>
      <c r="AR24" s="118">
        <f>P24/W22</f>
        <v>8.7412587412587409E-2</v>
      </c>
      <c r="AS24" s="118">
        <f t="shared" si="13"/>
        <v>28.431372549019606</v>
      </c>
      <c r="AT24" s="120">
        <f t="shared" si="11"/>
        <v>0.15685850281263522</v>
      </c>
    </row>
    <row r="25" spans="1:49" s="57" customFormat="1" ht="34.5" customHeight="1" x14ac:dyDescent="0.2">
      <c r="A25" s="412"/>
      <c r="B25" s="319" t="s">
        <v>79</v>
      </c>
      <c r="C25" s="193">
        <v>148</v>
      </c>
      <c r="D25" s="144">
        <v>208</v>
      </c>
      <c r="E25" s="145">
        <f t="shared" si="6"/>
        <v>0.71153846153846156</v>
      </c>
      <c r="F25" s="208">
        <v>25</v>
      </c>
      <c r="G25" s="208">
        <v>123</v>
      </c>
      <c r="H25" s="146">
        <f t="shared" si="7"/>
        <v>0.16891891891891891</v>
      </c>
      <c r="I25" s="146">
        <f t="shared" si="0"/>
        <v>0.83108108108108103</v>
      </c>
      <c r="J25" s="197">
        <v>288</v>
      </c>
      <c r="K25" s="197">
        <v>1299</v>
      </c>
      <c r="L25" s="257" t="s">
        <v>127</v>
      </c>
      <c r="M25" s="155" t="s">
        <v>106</v>
      </c>
      <c r="N25" s="155">
        <v>1569</v>
      </c>
      <c r="O25" s="157">
        <f t="shared" si="2"/>
        <v>0.82791586998087952</v>
      </c>
      <c r="P25" s="202">
        <v>4521</v>
      </c>
      <c r="Q25" s="253">
        <v>3912</v>
      </c>
      <c r="R25" s="166">
        <f t="shared" si="8"/>
        <v>0.86529528865295291</v>
      </c>
      <c r="S25" s="167">
        <v>5620</v>
      </c>
      <c r="T25" s="166">
        <f t="shared" si="3"/>
        <v>0.8044483985765124</v>
      </c>
      <c r="U25" s="202">
        <v>47</v>
      </c>
      <c r="V25" s="212">
        <v>331</v>
      </c>
      <c r="W25" s="413"/>
      <c r="X25" s="403"/>
      <c r="Y25" s="416"/>
      <c r="Z25" s="417"/>
      <c r="AA25" s="418"/>
      <c r="AB25" s="341"/>
      <c r="AC25" s="278">
        <v>14866</v>
      </c>
      <c r="AD25" s="292">
        <v>191</v>
      </c>
      <c r="AE25" s="230">
        <v>12731</v>
      </c>
      <c r="AF25" s="188">
        <v>12413</v>
      </c>
      <c r="AG25" s="333">
        <f t="shared" si="4"/>
        <v>318</v>
      </c>
      <c r="AH25" s="236">
        <v>11143</v>
      </c>
      <c r="AI25" s="263">
        <f t="shared" si="12"/>
        <v>0.8752651009347262</v>
      </c>
      <c r="AJ25" s="269">
        <v>0</v>
      </c>
      <c r="AK25" s="269">
        <v>2</v>
      </c>
      <c r="AL25" s="270">
        <v>0</v>
      </c>
      <c r="AM25" s="271">
        <v>2</v>
      </c>
      <c r="AN25" s="94"/>
      <c r="AO25" s="94"/>
      <c r="AP25" s="139"/>
      <c r="AQ25" s="121">
        <f t="shared" si="10"/>
        <v>1.1625166915403346E-2</v>
      </c>
      <c r="AR25" s="118">
        <f>P25/W22</f>
        <v>0.27254641909814326</v>
      </c>
      <c r="AS25" s="122">
        <f t="shared" si="13"/>
        <v>13.658610271903322</v>
      </c>
      <c r="AT25" s="123">
        <f t="shared" si="11"/>
        <v>0.35511742989553058</v>
      </c>
    </row>
    <row r="26" spans="1:49" s="57" customFormat="1" ht="34.5" customHeight="1" x14ac:dyDescent="0.2">
      <c r="A26" s="395">
        <v>12</v>
      </c>
      <c r="B26" s="323" t="s">
        <v>73</v>
      </c>
      <c r="C26" s="193">
        <v>666</v>
      </c>
      <c r="D26" s="144">
        <v>657</v>
      </c>
      <c r="E26" s="145">
        <f t="shared" si="6"/>
        <v>1.0136986301369864</v>
      </c>
      <c r="F26" s="208">
        <v>320</v>
      </c>
      <c r="G26" s="208">
        <v>346</v>
      </c>
      <c r="H26" s="146">
        <f t="shared" si="7"/>
        <v>0.48048048048048048</v>
      </c>
      <c r="I26" s="146">
        <f t="shared" si="0"/>
        <v>0.51951951951951947</v>
      </c>
      <c r="J26" s="197">
        <v>289</v>
      </c>
      <c r="K26" s="197">
        <v>3150</v>
      </c>
      <c r="L26" s="257">
        <v>1659</v>
      </c>
      <c r="M26" s="157">
        <f t="shared" si="1"/>
        <v>0.52666666666666662</v>
      </c>
      <c r="N26" s="155">
        <v>3309</v>
      </c>
      <c r="O26" s="157">
        <f t="shared" si="2"/>
        <v>0.95194922937443338</v>
      </c>
      <c r="P26" s="202">
        <v>11375</v>
      </c>
      <c r="Q26" s="253">
        <v>5992</v>
      </c>
      <c r="R26" s="166">
        <f t="shared" si="8"/>
        <v>0.52676923076923077</v>
      </c>
      <c r="S26" s="167">
        <v>12114</v>
      </c>
      <c r="T26" s="166">
        <f t="shared" si="3"/>
        <v>0.93899620274063067</v>
      </c>
      <c r="U26" s="202">
        <v>87</v>
      </c>
      <c r="V26" s="212">
        <v>3992</v>
      </c>
      <c r="W26" s="398">
        <v>13320</v>
      </c>
      <c r="X26" s="401">
        <v>174.8</v>
      </c>
      <c r="Y26" s="423">
        <v>164.9</v>
      </c>
      <c r="Z26" s="407">
        <f>X26/Y26</f>
        <v>1.0600363856882959</v>
      </c>
      <c r="AA26" s="349">
        <f>X26*10000/W26</f>
        <v>131.23123123123122</v>
      </c>
      <c r="AB26" s="245">
        <v>7071</v>
      </c>
      <c r="AC26" s="245">
        <v>3043</v>
      </c>
      <c r="AD26" s="292">
        <v>138</v>
      </c>
      <c r="AE26" s="230">
        <v>20138</v>
      </c>
      <c r="AF26" s="188">
        <v>19931</v>
      </c>
      <c r="AG26" s="334">
        <f t="shared" si="4"/>
        <v>207</v>
      </c>
      <c r="AH26" s="237">
        <v>7011</v>
      </c>
      <c r="AI26" s="263">
        <f t="shared" si="12"/>
        <v>0.34814778031582083</v>
      </c>
      <c r="AJ26" s="269">
        <v>0</v>
      </c>
      <c r="AK26" s="269">
        <v>5</v>
      </c>
      <c r="AL26" s="270">
        <v>0</v>
      </c>
      <c r="AM26" s="271">
        <v>2</v>
      </c>
      <c r="AN26" s="95"/>
      <c r="AO26" s="96"/>
      <c r="AP26" s="139" t="s">
        <v>78</v>
      </c>
      <c r="AQ26" s="124">
        <f t="shared" si="10"/>
        <v>3.307180454861456E-2</v>
      </c>
      <c r="AR26" s="118">
        <f>P26/W26</f>
        <v>0.85397897897897901</v>
      </c>
      <c r="AS26" s="118">
        <f t="shared" si="13"/>
        <v>2.849448897795591</v>
      </c>
      <c r="AT26" s="120">
        <f t="shared" si="11"/>
        <v>0.5648525176283643</v>
      </c>
    </row>
    <row r="27" spans="1:49" s="57" customFormat="1" ht="34.5" customHeight="1" x14ac:dyDescent="0.2">
      <c r="A27" s="419"/>
      <c r="B27" s="324" t="s">
        <v>80</v>
      </c>
      <c r="C27" s="193">
        <v>397</v>
      </c>
      <c r="D27" s="144">
        <v>344</v>
      </c>
      <c r="E27" s="145">
        <f t="shared" si="6"/>
        <v>1.1540697674418605</v>
      </c>
      <c r="F27" s="208">
        <v>288</v>
      </c>
      <c r="G27" s="208">
        <v>109</v>
      </c>
      <c r="H27" s="146">
        <f t="shared" si="7"/>
        <v>0.72544080604534</v>
      </c>
      <c r="I27" s="146">
        <f t="shared" si="0"/>
        <v>0.27455919395465994</v>
      </c>
      <c r="J27" s="197">
        <v>289</v>
      </c>
      <c r="K27" s="197">
        <v>1945</v>
      </c>
      <c r="L27" s="257">
        <v>778</v>
      </c>
      <c r="M27" s="157">
        <f t="shared" si="1"/>
        <v>0.4</v>
      </c>
      <c r="N27" s="155">
        <v>2280</v>
      </c>
      <c r="O27" s="157">
        <f t="shared" si="2"/>
        <v>0.85307017543859653</v>
      </c>
      <c r="P27" s="202">
        <v>6770</v>
      </c>
      <c r="Q27" s="253">
        <v>1037</v>
      </c>
      <c r="R27" s="166">
        <f t="shared" si="8"/>
        <v>0.15317577548005909</v>
      </c>
      <c r="S27" s="167">
        <v>6668</v>
      </c>
      <c r="T27" s="166">
        <f t="shared" si="3"/>
        <v>1.0152969406118777</v>
      </c>
      <c r="U27" s="202">
        <v>33</v>
      </c>
      <c r="V27" s="212">
        <v>1864</v>
      </c>
      <c r="W27" s="420"/>
      <c r="X27" s="402"/>
      <c r="Y27" s="424"/>
      <c r="Z27" s="426"/>
      <c r="AA27" s="410"/>
      <c r="AB27" s="246">
        <v>7071</v>
      </c>
      <c r="AC27" s="246">
        <v>3043</v>
      </c>
      <c r="AD27" s="293">
        <v>22</v>
      </c>
      <c r="AE27" s="216">
        <v>8811</v>
      </c>
      <c r="AF27" s="81">
        <v>8084</v>
      </c>
      <c r="AG27" s="335">
        <f t="shared" si="4"/>
        <v>727</v>
      </c>
      <c r="AH27" s="238">
        <v>3782</v>
      </c>
      <c r="AI27" s="263">
        <f t="shared" si="12"/>
        <v>0.42923618204517083</v>
      </c>
      <c r="AJ27" s="140">
        <v>0</v>
      </c>
      <c r="AK27" s="140">
        <v>1</v>
      </c>
      <c r="AL27" s="265">
        <v>0</v>
      </c>
      <c r="AM27" s="266">
        <v>2</v>
      </c>
      <c r="AN27" s="88"/>
      <c r="AO27" s="89"/>
      <c r="AP27" s="136" t="s">
        <v>87</v>
      </c>
      <c r="AQ27" s="124">
        <f t="shared" si="10"/>
        <v>4.5057314720236066E-2</v>
      </c>
      <c r="AR27" s="118">
        <f>P27/W26</f>
        <v>0.50825825825825821</v>
      </c>
      <c r="AS27" s="122">
        <f t="shared" si="13"/>
        <v>3.6319742489270386</v>
      </c>
      <c r="AT27" s="125">
        <f t="shared" si="11"/>
        <v>0.76835773464986945</v>
      </c>
    </row>
    <row r="28" spans="1:49" s="57" customFormat="1" ht="34.5" customHeight="1" x14ac:dyDescent="0.2">
      <c r="A28" s="419"/>
      <c r="B28" s="324" t="s">
        <v>81</v>
      </c>
      <c r="C28" s="193">
        <v>125</v>
      </c>
      <c r="D28" s="144">
        <v>162</v>
      </c>
      <c r="E28" s="145">
        <f t="shared" si="6"/>
        <v>0.77160493827160492</v>
      </c>
      <c r="F28" s="208">
        <v>65</v>
      </c>
      <c r="G28" s="208">
        <v>60</v>
      </c>
      <c r="H28" s="146">
        <f t="shared" si="7"/>
        <v>0.52</v>
      </c>
      <c r="I28" s="146">
        <f t="shared" si="0"/>
        <v>0.48</v>
      </c>
      <c r="J28" s="197">
        <v>289</v>
      </c>
      <c r="K28" s="197">
        <v>421</v>
      </c>
      <c r="L28" s="257">
        <v>112</v>
      </c>
      <c r="M28" s="157">
        <f t="shared" si="1"/>
        <v>0.26603325415676959</v>
      </c>
      <c r="N28" s="155">
        <v>334</v>
      </c>
      <c r="O28" s="157">
        <f t="shared" si="2"/>
        <v>1.2604790419161678</v>
      </c>
      <c r="P28" s="202">
        <v>1107</v>
      </c>
      <c r="Q28" s="253">
        <v>544</v>
      </c>
      <c r="R28" s="166">
        <f t="shared" si="8"/>
        <v>0.49141824751580848</v>
      </c>
      <c r="S28" s="167">
        <v>1014</v>
      </c>
      <c r="T28" s="166">
        <f t="shared" si="3"/>
        <v>1.0917159763313609</v>
      </c>
      <c r="U28" s="202">
        <v>16</v>
      </c>
      <c r="V28" s="212">
        <v>355</v>
      </c>
      <c r="W28" s="420"/>
      <c r="X28" s="402"/>
      <c r="Y28" s="424"/>
      <c r="Z28" s="426"/>
      <c r="AA28" s="410"/>
      <c r="AB28" s="246">
        <v>7071</v>
      </c>
      <c r="AC28" s="246">
        <v>436</v>
      </c>
      <c r="AD28" s="293">
        <v>25</v>
      </c>
      <c r="AE28" s="216">
        <v>3365</v>
      </c>
      <c r="AF28" s="81">
        <v>3265</v>
      </c>
      <c r="AG28" s="335">
        <f t="shared" si="4"/>
        <v>100</v>
      </c>
      <c r="AH28" s="238">
        <v>1359</v>
      </c>
      <c r="AI28" s="263">
        <f t="shared" si="12"/>
        <v>0.40386329866270432</v>
      </c>
      <c r="AJ28" s="140">
        <v>0</v>
      </c>
      <c r="AK28" s="140">
        <v>1</v>
      </c>
      <c r="AL28" s="265">
        <v>0</v>
      </c>
      <c r="AM28" s="266">
        <v>2</v>
      </c>
      <c r="AN28" s="86"/>
      <c r="AO28" s="86"/>
      <c r="AP28" s="87"/>
      <c r="AQ28" s="124">
        <f t="shared" si="10"/>
        <v>3.7147102526002972E-2</v>
      </c>
      <c r="AR28" s="118">
        <f>P28/W26</f>
        <v>8.3108108108108106E-2</v>
      </c>
      <c r="AS28" s="118">
        <f t="shared" si="13"/>
        <v>3.1183098591549294</v>
      </c>
      <c r="AT28" s="120">
        <f t="shared" si="11"/>
        <v>0.32897473997028231</v>
      </c>
      <c r="AW28" s="75"/>
    </row>
    <row r="29" spans="1:49" s="57" customFormat="1" ht="34.5" customHeight="1" thickBot="1" x14ac:dyDescent="0.25">
      <c r="A29" s="419"/>
      <c r="B29" s="325" t="s">
        <v>82</v>
      </c>
      <c r="C29" s="194">
        <v>168</v>
      </c>
      <c r="D29" s="147">
        <v>191</v>
      </c>
      <c r="E29" s="148">
        <f t="shared" si="6"/>
        <v>0.87958115183246077</v>
      </c>
      <c r="F29" s="209">
        <v>66</v>
      </c>
      <c r="G29" s="209">
        <v>102</v>
      </c>
      <c r="H29" s="149">
        <f t="shared" si="7"/>
        <v>0.39285714285714285</v>
      </c>
      <c r="I29" s="149">
        <f t="shared" si="0"/>
        <v>0.6071428571428571</v>
      </c>
      <c r="J29" s="198">
        <v>291</v>
      </c>
      <c r="K29" s="198">
        <v>472</v>
      </c>
      <c r="L29" s="258">
        <v>204</v>
      </c>
      <c r="M29" s="159">
        <f t="shared" si="1"/>
        <v>0.43220338983050849</v>
      </c>
      <c r="N29" s="158">
        <v>520</v>
      </c>
      <c r="O29" s="159">
        <f t="shared" si="2"/>
        <v>0.90769230769230769</v>
      </c>
      <c r="P29" s="203">
        <v>1442</v>
      </c>
      <c r="Q29" s="254">
        <v>624</v>
      </c>
      <c r="R29" s="169">
        <f t="shared" si="8"/>
        <v>0.43273231622746183</v>
      </c>
      <c r="S29" s="168">
        <v>1413</v>
      </c>
      <c r="T29" s="169">
        <f t="shared" si="3"/>
        <v>1.0205237084217975</v>
      </c>
      <c r="U29" s="203">
        <v>12</v>
      </c>
      <c r="V29" s="213">
        <v>403</v>
      </c>
      <c r="W29" s="421"/>
      <c r="X29" s="422"/>
      <c r="Y29" s="425"/>
      <c r="Z29" s="427"/>
      <c r="AA29" s="411"/>
      <c r="AB29" s="247">
        <v>7071</v>
      </c>
      <c r="AC29" s="247">
        <v>1415</v>
      </c>
      <c r="AD29" s="294">
        <v>74</v>
      </c>
      <c r="AE29" s="231">
        <v>3987</v>
      </c>
      <c r="AF29" s="84">
        <v>3953</v>
      </c>
      <c r="AG29" s="336">
        <f t="shared" si="4"/>
        <v>34</v>
      </c>
      <c r="AH29" s="239">
        <v>1934</v>
      </c>
      <c r="AI29" s="264">
        <f t="shared" si="12"/>
        <v>0.48507649862051666</v>
      </c>
      <c r="AJ29" s="272">
        <v>0</v>
      </c>
      <c r="AK29" s="272">
        <v>1</v>
      </c>
      <c r="AL29" s="273">
        <v>0</v>
      </c>
      <c r="AM29" s="274">
        <v>2</v>
      </c>
      <c r="AN29" s="97"/>
      <c r="AO29" s="98"/>
      <c r="AP29" s="99"/>
      <c r="AQ29" s="126">
        <f t="shared" si="10"/>
        <v>4.2136945071482315E-2</v>
      </c>
      <c r="AR29" s="127">
        <f>P29/W26</f>
        <v>0.10825825825825826</v>
      </c>
      <c r="AS29" s="128">
        <f t="shared" si="13"/>
        <v>3.5781637717121586</v>
      </c>
      <c r="AT29" s="129">
        <f t="shared" si="11"/>
        <v>0.36167544519688988</v>
      </c>
    </row>
    <row r="30" spans="1:49" s="80" customFormat="1" ht="33.75" customHeight="1" thickTop="1" x14ac:dyDescent="0.2">
      <c r="A30" s="79"/>
      <c r="B30" s="174" t="s">
        <v>36</v>
      </c>
      <c r="C30" s="195">
        <f>SUM(C8:C29)</f>
        <v>6141</v>
      </c>
      <c r="D30" s="150">
        <f>SUM(D8:D29)</f>
        <v>4714</v>
      </c>
      <c r="E30" s="151" t="s">
        <v>25</v>
      </c>
      <c r="F30" s="210">
        <f>SUM(F8:F29)</f>
        <v>3665</v>
      </c>
      <c r="G30" s="210">
        <f>SUM(G8:G29)</f>
        <v>2476</v>
      </c>
      <c r="H30" s="151" t="s">
        <v>25</v>
      </c>
      <c r="I30" s="151" t="s">
        <v>25</v>
      </c>
      <c r="J30" s="199">
        <f>SUM(J8:J29)</f>
        <v>5824</v>
      </c>
      <c r="K30" s="199">
        <f>SUM(K8:K29)</f>
        <v>26313</v>
      </c>
      <c r="L30" s="259">
        <f>SUM(L8:L29)</f>
        <v>8168</v>
      </c>
      <c r="M30" s="161" t="s">
        <v>25</v>
      </c>
      <c r="N30" s="160">
        <f>SUM(N8:N29)</f>
        <v>28988</v>
      </c>
      <c r="O30" s="161" t="s">
        <v>25</v>
      </c>
      <c r="P30" s="204">
        <f>SUM(P8:P29)</f>
        <v>73524</v>
      </c>
      <c r="Q30" s="255">
        <f>SUM(Q8:Q29)</f>
        <v>33810</v>
      </c>
      <c r="R30" s="171" t="s">
        <v>25</v>
      </c>
      <c r="S30" s="170">
        <f>SUM(S8:S29)</f>
        <v>77433</v>
      </c>
      <c r="T30" s="171" t="s">
        <v>25</v>
      </c>
      <c r="U30" s="204">
        <f>SUM(U8:U29)</f>
        <v>950</v>
      </c>
      <c r="V30" s="214">
        <f>SUM(V8:V29)</f>
        <v>22597</v>
      </c>
      <c r="W30" s="113">
        <f>SUM(W8:W29)</f>
        <v>94244</v>
      </c>
      <c r="X30" s="282">
        <f>SUM(X8:X29)</f>
        <v>941.8</v>
      </c>
      <c r="Y30" s="109">
        <f>SUM(Y8:Y29)</f>
        <v>996.5</v>
      </c>
      <c r="Z30" s="110" t="s">
        <v>25</v>
      </c>
      <c r="AA30" s="224" t="s">
        <v>25</v>
      </c>
      <c r="AB30" s="248"/>
      <c r="AC30" s="248"/>
      <c r="AD30" s="295">
        <f>SUM(AD8:AD29)</f>
        <v>2253.2200000000003</v>
      </c>
      <c r="AE30" s="232">
        <f>SUM(AE8:AE29)</f>
        <v>227300</v>
      </c>
      <c r="AF30" s="115">
        <f>SUM(AF8:AF29)</f>
        <v>238810</v>
      </c>
      <c r="AG30" s="337">
        <f>SUM(AG8:AG29)</f>
        <v>-11510</v>
      </c>
      <c r="AH30" s="240">
        <f>SUM(AH8:AH29)</f>
        <v>81059</v>
      </c>
      <c r="AI30" s="318">
        <f>AH30/AE30</f>
        <v>0.35661680598328199</v>
      </c>
      <c r="AJ30" s="275">
        <f>SUM(AJ8:AJ29)</f>
        <v>1</v>
      </c>
      <c r="AK30" s="275">
        <f>SUM(AK8:AK29)</f>
        <v>26</v>
      </c>
      <c r="AL30" s="275">
        <f>SUM(AL8:AL29)</f>
        <v>13</v>
      </c>
      <c r="AM30" s="276">
        <f>SUM(AM8:AM29)</f>
        <v>26</v>
      </c>
      <c r="AN30" s="100"/>
      <c r="AO30" s="100"/>
      <c r="AP30" s="101"/>
      <c r="AQ30" s="130" t="s">
        <v>25</v>
      </c>
      <c r="AR30" s="131" t="s">
        <v>25</v>
      </c>
      <c r="AS30" s="131" t="s">
        <v>25</v>
      </c>
      <c r="AT30" s="132" t="s">
        <v>25</v>
      </c>
    </row>
    <row r="31" spans="1:49" s="39" customFormat="1" ht="33.75" customHeight="1" thickBot="1" x14ac:dyDescent="0.25">
      <c r="A31" s="41"/>
      <c r="B31" s="175" t="s">
        <v>53</v>
      </c>
      <c r="C31" s="196">
        <f>AVERAGE(C8:C29)</f>
        <v>279.13636363636363</v>
      </c>
      <c r="D31" s="152">
        <f>AVERAGE(D8:D29)</f>
        <v>214.27272727272728</v>
      </c>
      <c r="E31" s="153">
        <f>+C31/D31</f>
        <v>1.3027153160797622</v>
      </c>
      <c r="F31" s="211">
        <f t="shared" ref="F31:L31" si="14">AVERAGE(F8:F29)</f>
        <v>166.59090909090909</v>
      </c>
      <c r="G31" s="211">
        <f t="shared" si="14"/>
        <v>112.54545454545455</v>
      </c>
      <c r="H31" s="154">
        <f t="shared" si="14"/>
        <v>0.58805679396309518</v>
      </c>
      <c r="I31" s="154">
        <f t="shared" si="14"/>
        <v>0.41194320603690476</v>
      </c>
      <c r="J31" s="200">
        <f t="shared" si="14"/>
        <v>264.72727272727275</v>
      </c>
      <c r="K31" s="200">
        <f t="shared" si="14"/>
        <v>1196.0454545454545</v>
      </c>
      <c r="L31" s="260">
        <f t="shared" si="14"/>
        <v>453.77777777777777</v>
      </c>
      <c r="M31" s="163">
        <f>+L31/K31</f>
        <v>0.37939843845669863</v>
      </c>
      <c r="N31" s="162">
        <f>AVERAGE(N8:N29)</f>
        <v>1317.6363636363637</v>
      </c>
      <c r="O31" s="163">
        <f>+K31/N31</f>
        <v>0.90772043604250019</v>
      </c>
      <c r="P31" s="205">
        <f>AVERAGE(P8:P29)</f>
        <v>3342</v>
      </c>
      <c r="Q31" s="256">
        <f>AVERAGE(Q8:Q29)</f>
        <v>1536.8181818181818</v>
      </c>
      <c r="R31" s="173">
        <f>+Q31/P31</f>
        <v>0.45984984494858822</v>
      </c>
      <c r="S31" s="172">
        <f>AVERAGE(S8:S29)</f>
        <v>3519.681818181818</v>
      </c>
      <c r="T31" s="176">
        <f>+P31/S31</f>
        <v>0.94951764751462564</v>
      </c>
      <c r="U31" s="205">
        <f>AVERAGE(U8:U29)</f>
        <v>45.238095238095241</v>
      </c>
      <c r="V31" s="215">
        <f>AVERAGE(V8:V29)</f>
        <v>1076.047619047619</v>
      </c>
      <c r="W31" s="114">
        <f>AVERAGE(W8:W29)</f>
        <v>7853.666666666667</v>
      </c>
      <c r="X31" s="283">
        <f>AVERAGE(X8:X29)</f>
        <v>78.483333333333334</v>
      </c>
      <c r="Y31" s="111">
        <f>AVERAGE(Y8:Y29)</f>
        <v>83.041666666666671</v>
      </c>
      <c r="Z31" s="112">
        <f>X31/Y31</f>
        <v>0.94510787757150017</v>
      </c>
      <c r="AA31" s="225">
        <f>AVERAGE(AA8:AA29)</f>
        <v>97.763093142781088</v>
      </c>
      <c r="AB31" s="249"/>
      <c r="AC31" s="249"/>
      <c r="AD31" s="250">
        <f>AVERAGE(AD8:AD29)</f>
        <v>102.41909090909093</v>
      </c>
      <c r="AE31" s="218">
        <f>AVERAGE(AE8:AE29)</f>
        <v>10331.818181818182</v>
      </c>
      <c r="AF31" s="111">
        <f>AVERAGE(AF8:AF29)</f>
        <v>10855</v>
      </c>
      <c r="AG31" s="338">
        <f>AVERAGE(AG8:AG29)</f>
        <v>-523.18181818181813</v>
      </c>
      <c r="AH31" s="241">
        <f>AVERAGE(AH9:AH29)</f>
        <v>4006.6842105263158</v>
      </c>
      <c r="AI31" s="317"/>
      <c r="AJ31" s="102"/>
      <c r="AK31" s="102"/>
      <c r="AL31" s="103"/>
      <c r="AM31" s="104"/>
      <c r="AN31" s="105"/>
      <c r="AO31" s="105"/>
      <c r="AP31" s="106"/>
      <c r="AQ31" s="133">
        <f>AVERAGE(AQ8:AQ29)</f>
        <v>3.2467337249138375E-2</v>
      </c>
      <c r="AR31" s="134">
        <f>AVERAGE(AR8:AR29)</f>
        <v>0.43442181820691483</v>
      </c>
      <c r="AS31" s="134" t="s">
        <v>113</v>
      </c>
      <c r="AT31" s="135">
        <f>AVERAGE(AT8:AT29)</f>
        <v>0.30367246951370241</v>
      </c>
    </row>
    <row r="32" spans="1:49" ht="33.75" customHeight="1" x14ac:dyDescent="0.2">
      <c r="B32" s="24" t="s">
        <v>129</v>
      </c>
      <c r="D32" s="61"/>
      <c r="W32" s="59" t="s">
        <v>128</v>
      </c>
    </row>
    <row r="33" spans="14:35" ht="33.75" customHeight="1" x14ac:dyDescent="0.2">
      <c r="N33" s="64"/>
      <c r="P33" s="64"/>
      <c r="S33" s="64"/>
      <c r="AG33" s="62"/>
      <c r="AH33" s="62"/>
      <c r="AI33" s="62"/>
    </row>
    <row r="34" spans="14:35" ht="30" customHeight="1" x14ac:dyDescent="0.2">
      <c r="P34" s="64"/>
      <c r="W34" s="74"/>
      <c r="AE34" s="64"/>
    </row>
  </sheetData>
  <mergeCells count="43">
    <mergeCell ref="AA26:AA29"/>
    <mergeCell ref="A22:A25"/>
    <mergeCell ref="W22:W25"/>
    <mergeCell ref="X22:X25"/>
    <mergeCell ref="Y22:Y25"/>
    <mergeCell ref="Z22:Z25"/>
    <mergeCell ref="AA22:AA25"/>
    <mergeCell ref="A26:A29"/>
    <mergeCell ref="W26:W29"/>
    <mergeCell ref="X26:X29"/>
    <mergeCell ref="Y26:Y29"/>
    <mergeCell ref="Z26:Z29"/>
    <mergeCell ref="A14:A18"/>
    <mergeCell ref="W14:W18"/>
    <mergeCell ref="X14:X18"/>
    <mergeCell ref="Y14:Y18"/>
    <mergeCell ref="Z14:Z18"/>
    <mergeCell ref="AP5:AP7"/>
    <mergeCell ref="AJ6:AM6"/>
    <mergeCell ref="J5:J6"/>
    <mergeCell ref="K5:O5"/>
    <mergeCell ref="P5:T5"/>
    <mergeCell ref="U5:V5"/>
    <mergeCell ref="AJ5:AM5"/>
    <mergeCell ref="AN5:AN6"/>
    <mergeCell ref="A1:K1"/>
    <mergeCell ref="C3:V3"/>
    <mergeCell ref="W3:AM3"/>
    <mergeCell ref="AQ3:AT3"/>
    <mergeCell ref="AQ1:AT1"/>
    <mergeCell ref="AQ2:AT2"/>
    <mergeCell ref="AB22:AB25"/>
    <mergeCell ref="C4:I4"/>
    <mergeCell ref="J4:V4"/>
    <mergeCell ref="AD4:AM4"/>
    <mergeCell ref="AN4:AO4"/>
    <mergeCell ref="AA14:AA18"/>
    <mergeCell ref="AO5:AO6"/>
    <mergeCell ref="X4:AC4"/>
    <mergeCell ref="AB5:AB7"/>
    <mergeCell ref="AC5:AC7"/>
    <mergeCell ref="AB14:AB18"/>
    <mergeCell ref="AC14:AC18"/>
  </mergeCells>
  <phoneticPr fontId="2"/>
  <pageMargins left="0.70866141732283472" right="0.70866141732283472" top="0.74803149606299213" bottom="0.74803149606299213" header="0.31496062992125984" footer="0.31496062992125984"/>
  <pageSetup paperSize="9" scale="3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R７概況調査</vt:lpstr>
      <vt:lpstr>'R７概況調査'!Print_Area</vt:lpstr>
    </vt:vector>
  </TitlesOfParts>
  <Company>群馬県立図書館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群馬県立図書館</dc:creator>
  <cp:lastModifiedBy>（図）市村 晃一郎</cp:lastModifiedBy>
  <cp:lastPrinted>2026-02-17T02:47:41Z</cp:lastPrinted>
  <dcterms:created xsi:type="dcterms:W3CDTF">1999-04-01T01:44:00Z</dcterms:created>
  <dcterms:modified xsi:type="dcterms:W3CDTF">2026-02-17T09:47:48Z</dcterms:modified>
</cp:coreProperties>
</file>