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gunma.lg.jp\datashare_in\700601(教)図書館\410総務係\★★★総務係(280616作成）\037●群馬県の図書館\群馬県の図書館2025（総務）\〇本紙\統計編\"/>
    </mc:Choice>
  </mc:AlternateContent>
  <xr:revisionPtr revIDLastSave="0" documentId="13_ncr:1_{CD64E71A-9873-4047-9D4B-5ECF3BCE370A}" xr6:coauthVersionLast="47" xr6:coauthVersionMax="47" xr10:uidLastSave="{00000000-0000-0000-0000-000000000000}"/>
  <bookViews>
    <workbookView xWindow="-110" yWindow="-110" windowWidth="19420" windowHeight="10300" tabRatio="770" xr2:uid="{00000000-000D-0000-FFFF-FFFF00000000}"/>
  </bookViews>
  <sheets>
    <sheet name="貸出サービス概況" sheetId="18" r:id="rId1"/>
    <sheet name="蔵書Ⅰ" sheetId="19" r:id="rId2"/>
    <sheet name="蔵書Ⅱ" sheetId="20" r:id="rId3"/>
    <sheet name="受入図書冊数" sheetId="21" r:id="rId4"/>
    <sheet name="視聴覚資料" sheetId="22" r:id="rId5"/>
    <sheet name="個人登録・個人貸出Ⅰ" sheetId="23" r:id="rId6"/>
    <sheet name="個人貸出Ⅱ" sheetId="24" r:id="rId7"/>
    <sheet name="自動車図書館等" sheetId="26" r:id="rId8"/>
    <sheet name="レファレンス" sheetId="27" r:id="rId9"/>
    <sheet name="視聴覚利用" sheetId="28" r:id="rId10"/>
    <sheet name="コンピュータ" sheetId="29" r:id="rId11"/>
    <sheet name="R６年度決算" sheetId="30" r:id="rId12"/>
    <sheet name="R７年度予算" sheetId="31" r:id="rId13"/>
    <sheet name="〇相互貸借" sheetId="32" r:id="rId14"/>
  </sheets>
  <externalReferences>
    <externalReference r:id="rId15"/>
  </externalReferences>
  <definedNames>
    <definedName name="_xlnm.Print_Area" localSheetId="13">〇相互貸借!$A$1:$BB$50</definedName>
    <definedName name="_xlnm.Print_Area" localSheetId="11">'R６年度決算'!$A$1:$P$53</definedName>
    <definedName name="_xlnm.Print_Area" localSheetId="12">'R７年度予算'!$A$1:$R$53</definedName>
    <definedName name="_xlnm.Print_Area" localSheetId="10">コンピュータ!$A$1:$T$52</definedName>
    <definedName name="_xlnm.Print_Area" localSheetId="8">レファレンス!$A$1:$Z$51</definedName>
    <definedName name="_xlnm.Print_Area" localSheetId="6">個人貸出Ⅱ!$A$1:$S$51</definedName>
    <definedName name="_xlnm.Print_Area" localSheetId="5">個人登録・個人貸出Ⅰ!$A$1:$O$50</definedName>
    <definedName name="_xlnm.Print_Area" localSheetId="4">視聴覚資料!$A$1:$V$51</definedName>
    <definedName name="_xlnm.Print_Area" localSheetId="9">視聴覚利用!$A$1:$N$51</definedName>
    <definedName name="_xlnm.Print_Area" localSheetId="7">自動車図書館等!$A$1:$N$51</definedName>
    <definedName name="_xlnm.Print_Area" localSheetId="3">受入図書冊数!$A$1:$X$59</definedName>
    <definedName name="_xlnm.Print_Area" localSheetId="1">蔵書Ⅰ!$A$1:$R$59</definedName>
    <definedName name="_xlnm.Print_Area" localSheetId="2">蔵書Ⅱ!$A$1:$P$51</definedName>
    <definedName name="_xlnm.Print_Area" localSheetId="0">貸出サービス概況!$A$1:$AA$60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20" l="1"/>
  <c r="G44" i="19" l="1"/>
  <c r="E44" i="19"/>
  <c r="N48" i="23"/>
  <c r="N47" i="23"/>
  <c r="N46" i="23"/>
  <c r="N44" i="23"/>
  <c r="N43" i="23"/>
  <c r="N42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45" i="23" s="1"/>
  <c r="N8" i="23"/>
  <c r="N7" i="23"/>
  <c r="N6" i="23"/>
  <c r="N5" i="23"/>
  <c r="N4" i="23"/>
  <c r="E48" i="23"/>
  <c r="E47" i="23"/>
  <c r="E46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E4" i="23"/>
  <c r="V57" i="18"/>
  <c r="V56" i="18"/>
  <c r="V55" i="18"/>
  <c r="R57" i="18"/>
  <c r="R56" i="18"/>
  <c r="R55" i="18"/>
  <c r="O57" i="18"/>
  <c r="O56" i="18"/>
  <c r="O55" i="18"/>
  <c r="G57" i="18"/>
  <c r="G56" i="18"/>
  <c r="G55" i="18"/>
  <c r="V53" i="18"/>
  <c r="V52" i="18"/>
  <c r="V51" i="18"/>
  <c r="V50" i="18"/>
  <c r="V49" i="18"/>
  <c r="V48" i="18"/>
  <c r="V47" i="18"/>
  <c r="V46" i="18"/>
  <c r="V45" i="18"/>
  <c r="V44" i="18"/>
  <c r="V43" i="18"/>
  <c r="V42" i="18"/>
  <c r="V41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V39" i="18"/>
  <c r="V38" i="18"/>
  <c r="R39" i="18"/>
  <c r="R38" i="18"/>
  <c r="O39" i="18"/>
  <c r="O38" i="18"/>
  <c r="G39" i="18"/>
  <c r="G38" i="18"/>
  <c r="V36" i="18"/>
  <c r="V35" i="18"/>
  <c r="R36" i="18"/>
  <c r="R35" i="18"/>
  <c r="O36" i="18"/>
  <c r="O35" i="18"/>
  <c r="G36" i="18"/>
  <c r="G35" i="18"/>
  <c r="V34" i="18"/>
  <c r="V33" i="18"/>
  <c r="R34" i="18"/>
  <c r="R33" i="18"/>
  <c r="O34" i="18"/>
  <c r="O33" i="18"/>
  <c r="G34" i="18"/>
  <c r="G33" i="18"/>
  <c r="V31" i="18"/>
  <c r="V30" i="18"/>
  <c r="R31" i="18"/>
  <c r="R30" i="18"/>
  <c r="O31" i="18"/>
  <c r="O30" i="18"/>
  <c r="G31" i="18"/>
  <c r="G30" i="18"/>
  <c r="V29" i="18"/>
  <c r="V28" i="18"/>
  <c r="V27" i="18"/>
  <c r="V26" i="18"/>
  <c r="V25" i="18"/>
  <c r="R29" i="18"/>
  <c r="R28" i="18"/>
  <c r="R27" i="18"/>
  <c r="R26" i="18"/>
  <c r="R25" i="18"/>
  <c r="O29" i="18"/>
  <c r="O28" i="18"/>
  <c r="O27" i="18"/>
  <c r="O26" i="18"/>
  <c r="O25" i="18"/>
  <c r="G29" i="18"/>
  <c r="G28" i="18"/>
  <c r="G27" i="18"/>
  <c r="G26" i="18"/>
  <c r="G25" i="18"/>
  <c r="V23" i="18"/>
  <c r="V22" i="18"/>
  <c r="V21" i="18"/>
  <c r="V20" i="18"/>
  <c r="R23" i="18"/>
  <c r="R22" i="18"/>
  <c r="R21" i="18"/>
  <c r="R20" i="18"/>
  <c r="O23" i="18"/>
  <c r="O22" i="18"/>
  <c r="O21" i="18"/>
  <c r="O20" i="18"/>
  <c r="G23" i="18"/>
  <c r="G22" i="18"/>
  <c r="G21" i="18"/>
  <c r="G20" i="18"/>
  <c r="V18" i="18"/>
  <c r="V17" i="18"/>
  <c r="R18" i="18"/>
  <c r="R17" i="18"/>
  <c r="O18" i="18"/>
  <c r="O17" i="18"/>
  <c r="G18" i="18"/>
  <c r="G17" i="18"/>
  <c r="V15" i="18"/>
  <c r="V14" i="18"/>
  <c r="V13" i="18"/>
  <c r="V12" i="18"/>
  <c r="V11" i="18"/>
  <c r="V10" i="18"/>
  <c r="R15" i="18"/>
  <c r="R14" i="18"/>
  <c r="R13" i="18"/>
  <c r="R12" i="18"/>
  <c r="R11" i="18"/>
  <c r="R10" i="18"/>
  <c r="O15" i="18"/>
  <c r="O14" i="18"/>
  <c r="O13" i="18"/>
  <c r="O12" i="18"/>
  <c r="O11" i="18"/>
  <c r="O10" i="18"/>
  <c r="G15" i="18"/>
  <c r="G14" i="18"/>
  <c r="G13" i="18"/>
  <c r="G12" i="18"/>
  <c r="G11" i="18"/>
  <c r="G10" i="18"/>
  <c r="V8" i="18"/>
  <c r="V7" i="18"/>
  <c r="R8" i="18"/>
  <c r="R7" i="18"/>
  <c r="O8" i="18"/>
  <c r="O7" i="18"/>
  <c r="G8" i="18"/>
  <c r="G7" i="18"/>
  <c r="V6" i="18"/>
  <c r="R6" i="18"/>
  <c r="O6" i="18"/>
  <c r="G6" i="18"/>
  <c r="O48" i="31"/>
  <c r="N48" i="31"/>
  <c r="M48" i="31"/>
  <c r="L48" i="31"/>
  <c r="K48" i="31"/>
  <c r="J48" i="31"/>
  <c r="I48" i="31"/>
  <c r="H48" i="31"/>
  <c r="G48" i="31"/>
  <c r="F48" i="31"/>
  <c r="E48" i="31"/>
  <c r="D48" i="31"/>
  <c r="C48" i="31"/>
  <c r="B48" i="31"/>
  <c r="O48" i="30"/>
  <c r="N48" i="30"/>
  <c r="M48" i="30"/>
  <c r="L48" i="30"/>
  <c r="K48" i="30"/>
  <c r="J48" i="30"/>
  <c r="I48" i="30"/>
  <c r="H48" i="30"/>
  <c r="G48" i="30"/>
  <c r="F48" i="30"/>
  <c r="E48" i="30"/>
  <c r="D48" i="30"/>
  <c r="C48" i="30"/>
  <c r="S51" i="29"/>
  <c r="O51" i="29"/>
  <c r="O50" i="29"/>
  <c r="S46" i="29"/>
  <c r="R46" i="29"/>
  <c r="Q46" i="29"/>
  <c r="P46" i="29"/>
  <c r="O46" i="29"/>
  <c r="M46" i="28"/>
  <c r="L46" i="28"/>
  <c r="K46" i="28"/>
  <c r="J46" i="28"/>
  <c r="I46" i="28"/>
  <c r="H46" i="28"/>
  <c r="G46" i="28"/>
  <c r="F46" i="28"/>
  <c r="E46" i="28"/>
  <c r="D46" i="28"/>
  <c r="C46" i="28"/>
  <c r="B46" i="28"/>
  <c r="Y46" i="27"/>
  <c r="X46" i="27"/>
  <c r="W46" i="27"/>
  <c r="V46" i="27"/>
  <c r="U46" i="27"/>
  <c r="S46" i="27"/>
  <c r="Q46" i="27"/>
  <c r="O46" i="27"/>
  <c r="L46" i="27"/>
  <c r="K46" i="27"/>
  <c r="J46" i="27"/>
  <c r="I46" i="27"/>
  <c r="H46" i="27"/>
  <c r="G46" i="27"/>
  <c r="F46" i="27"/>
  <c r="E46" i="27"/>
  <c r="D46" i="27"/>
  <c r="C46" i="27"/>
  <c r="B46" i="27"/>
  <c r="M46" i="26"/>
  <c r="L46" i="26"/>
  <c r="K46" i="26"/>
  <c r="J46" i="26"/>
  <c r="I46" i="26"/>
  <c r="G46" i="26"/>
  <c r="E46" i="26"/>
  <c r="D46" i="26"/>
  <c r="C46" i="26"/>
  <c r="M45" i="23"/>
  <c r="L45" i="23"/>
  <c r="K45" i="23"/>
  <c r="B46" i="22"/>
  <c r="T2" i="22"/>
  <c r="I2" i="22"/>
  <c r="Q53" i="19"/>
  <c r="Q52" i="19"/>
  <c r="Q51" i="19"/>
  <c r="Q50" i="19"/>
  <c r="Q49" i="19"/>
  <c r="Q48" i="19"/>
  <c r="Q47" i="19"/>
  <c r="Q46" i="19"/>
  <c r="Q45" i="19"/>
  <c r="Q44" i="19"/>
  <c r="Q43" i="19"/>
  <c r="Q40" i="19"/>
  <c r="Q37" i="19"/>
  <c r="Q36" i="19"/>
  <c r="Q35" i="19"/>
  <c r="Q32" i="19"/>
  <c r="Q31" i="19"/>
  <c r="Q30" i="19"/>
  <c r="Q24" i="19"/>
  <c r="Q19" i="19"/>
  <c r="Q16" i="19"/>
  <c r="Q9" i="19"/>
  <c r="W54" i="18"/>
  <c r="P54" i="18"/>
  <c r="I54" i="18"/>
  <c r="H54" i="18"/>
  <c r="F54" i="18"/>
  <c r="E54" i="18"/>
  <c r="Q5" i="19" l="1"/>
  <c r="Y40" i="18" l="1"/>
  <c r="X40" i="18"/>
  <c r="W40" i="18"/>
  <c r="V40" i="18"/>
  <c r="Z40" i="18" s="1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Y37" i="18"/>
  <c r="X37" i="18"/>
  <c r="W37" i="18"/>
  <c r="V37" i="18"/>
  <c r="Z37" i="18" s="1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Y32" i="18"/>
  <c r="X32" i="18"/>
  <c r="W32" i="18"/>
  <c r="V32" i="18"/>
  <c r="Z32" i="18" s="1"/>
  <c r="U32" i="18"/>
  <c r="T32" i="18"/>
  <c r="S32" i="18"/>
  <c r="R32" i="18"/>
  <c r="Q32" i="18"/>
  <c r="P32" i="18"/>
  <c r="O32" i="18"/>
  <c r="N32" i="18"/>
  <c r="M32" i="18"/>
  <c r="L32" i="18"/>
  <c r="K32" i="18"/>
  <c r="J32" i="18"/>
  <c r="G32" i="18"/>
  <c r="F32" i="18"/>
  <c r="E32" i="18"/>
  <c r="D32" i="18"/>
  <c r="Y24" i="18"/>
  <c r="X24" i="18"/>
  <c r="W24" i="18"/>
  <c r="V24" i="18"/>
  <c r="Z24" i="18" s="1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Y19" i="18"/>
  <c r="X19" i="18"/>
  <c r="W19" i="18"/>
  <c r="V19" i="18"/>
  <c r="Z19" i="18" s="1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Y16" i="18"/>
  <c r="X16" i="18"/>
  <c r="W16" i="18"/>
  <c r="V16" i="18"/>
  <c r="Z16" i="18" s="1"/>
  <c r="U16" i="18"/>
  <c r="T16" i="18"/>
  <c r="S16" i="18"/>
  <c r="R16" i="18"/>
  <c r="Q16" i="18"/>
  <c r="P16" i="18"/>
  <c r="O16" i="18"/>
  <c r="N16" i="18"/>
  <c r="M16" i="18"/>
  <c r="L16" i="18"/>
  <c r="J16" i="18"/>
  <c r="I16" i="18"/>
  <c r="H16" i="18"/>
  <c r="G16" i="18"/>
  <c r="F16" i="18"/>
  <c r="E16" i="18"/>
  <c r="D16" i="18"/>
  <c r="Y9" i="18"/>
  <c r="X9" i="18"/>
  <c r="W9" i="18"/>
  <c r="V9" i="18"/>
  <c r="Z9" i="18" s="1"/>
  <c r="U9" i="18"/>
  <c r="T9" i="18"/>
  <c r="S9" i="18"/>
  <c r="R9" i="18"/>
  <c r="Q9" i="18"/>
  <c r="P9" i="18"/>
  <c r="O9" i="18"/>
  <c r="O5" i="18"/>
  <c r="N9" i="18"/>
  <c r="M9" i="18"/>
  <c r="L9" i="18"/>
  <c r="K9" i="18"/>
  <c r="J9" i="18"/>
  <c r="I9" i="18"/>
  <c r="H9" i="18"/>
  <c r="G9" i="18"/>
  <c r="G5" i="18"/>
  <c r="F9" i="18"/>
  <c r="E9" i="18"/>
  <c r="D9" i="18"/>
  <c r="Y5" i="18"/>
  <c r="Y54" i="18" s="1"/>
  <c r="X5" i="18"/>
  <c r="X54" i="18" s="1"/>
  <c r="U5" i="18"/>
  <c r="U54" i="18" s="1"/>
  <c r="T5" i="18"/>
  <c r="T54" i="18" s="1"/>
  <c r="S5" i="18"/>
  <c r="Q5" i="18"/>
  <c r="Q54" i="18" s="1"/>
  <c r="N5" i="18"/>
  <c r="N54" i="18" s="1"/>
  <c r="M5" i="18"/>
  <c r="M54" i="18" s="1"/>
  <c r="L5" i="18"/>
  <c r="L54" i="18" s="1"/>
  <c r="K5" i="18"/>
  <c r="K54" i="18" s="1"/>
  <c r="J5" i="18"/>
  <c r="J54" i="18" s="1"/>
  <c r="D5" i="18"/>
  <c r="D54" i="18" s="1"/>
  <c r="Z53" i="18"/>
  <c r="Z52" i="18"/>
  <c r="Z51" i="18"/>
  <c r="Z50" i="18"/>
  <c r="Z49" i="18"/>
  <c r="Z48" i="18"/>
  <c r="Z47" i="18"/>
  <c r="Z46" i="18"/>
  <c r="Z45" i="18"/>
  <c r="Z44" i="18"/>
  <c r="Z43" i="18"/>
  <c r="Z36" i="18"/>
  <c r="Z35" i="18"/>
  <c r="Z31" i="18"/>
  <c r="Z30" i="18"/>
  <c r="R38" i="24"/>
  <c r="K25" i="30"/>
  <c r="M25" i="30" s="1"/>
  <c r="C25" i="30" s="1"/>
  <c r="B25" i="30" s="1"/>
  <c r="B48" i="30" s="1"/>
  <c r="S21" i="22"/>
  <c r="I21" i="22"/>
  <c r="O54" i="18" l="1"/>
  <c r="G54" i="18"/>
  <c r="V5" i="18"/>
  <c r="V54" i="18" s="1"/>
  <c r="S54" i="18"/>
  <c r="R5" i="18"/>
  <c r="R54" i="18" s="1"/>
  <c r="AR29" i="32"/>
  <c r="AX29" i="32" s="1"/>
  <c r="BA29" i="32" s="1"/>
  <c r="BA28" i="32"/>
  <c r="AX28" i="32"/>
  <c r="AR28" i="32"/>
  <c r="BA49" i="32"/>
  <c r="BA48" i="32"/>
  <c r="BA47" i="32"/>
  <c r="BA45" i="32"/>
  <c r="BA44" i="32"/>
  <c r="BA39" i="32"/>
  <c r="BA38" i="32"/>
  <c r="BA37" i="32"/>
  <c r="BA36" i="32"/>
  <c r="BA35" i="32"/>
  <c r="BA34" i="32"/>
  <c r="BA33" i="32"/>
  <c r="BA32" i="32"/>
  <c r="BA31" i="32"/>
  <c r="BA30" i="32"/>
  <c r="BA27" i="32"/>
  <c r="BA26" i="32"/>
  <c r="BA25" i="32"/>
  <c r="BA24" i="32"/>
  <c r="BA23" i="32"/>
  <c r="BA22" i="32"/>
  <c r="BA20" i="32"/>
  <c r="BA19" i="32"/>
  <c r="BA18" i="32"/>
  <c r="BA17" i="32"/>
  <c r="BA16" i="32"/>
  <c r="BA15" i="32"/>
  <c r="BA14" i="32"/>
  <c r="BA13" i="32"/>
  <c r="BA12" i="32"/>
  <c r="BA11" i="32"/>
  <c r="BA10" i="32"/>
  <c r="BA9" i="32"/>
  <c r="BA8" i="32"/>
  <c r="BA7" i="32"/>
  <c r="AX49" i="32"/>
  <c r="AX48" i="32"/>
  <c r="AX47" i="32"/>
  <c r="AX46" i="32"/>
  <c r="BA46" i="32" s="1"/>
  <c r="AX45" i="32"/>
  <c r="AX44" i="32"/>
  <c r="AX39" i="32"/>
  <c r="AX38" i="32"/>
  <c r="AX37" i="32"/>
  <c r="AX36" i="32"/>
  <c r="AX35" i="32"/>
  <c r="AX34" i="32"/>
  <c r="AX33" i="32"/>
  <c r="AX32" i="32"/>
  <c r="AX31" i="32"/>
  <c r="AX30" i="32"/>
  <c r="AX27" i="32"/>
  <c r="AX26" i="32"/>
  <c r="AX25" i="32"/>
  <c r="AX24" i="32"/>
  <c r="AX23" i="32"/>
  <c r="AX22" i="32"/>
  <c r="AX20" i="32"/>
  <c r="AX19" i="32"/>
  <c r="AX18" i="32"/>
  <c r="AX17" i="32"/>
  <c r="AX16" i="32"/>
  <c r="AX15" i="32"/>
  <c r="AX14" i="32"/>
  <c r="AX13" i="32"/>
  <c r="AX12" i="32"/>
  <c r="AX11" i="32"/>
  <c r="AX10" i="32"/>
  <c r="AX9" i="32"/>
  <c r="AX8" i="32"/>
  <c r="AX7" i="32"/>
  <c r="BA6" i="32"/>
  <c r="AX6" i="32"/>
  <c r="AR49" i="32"/>
  <c r="AR48" i="32"/>
  <c r="AR47" i="32"/>
  <c r="AR46" i="32"/>
  <c r="AR45" i="32"/>
  <c r="AR44" i="32"/>
  <c r="AR43" i="32"/>
  <c r="AX43" i="32" s="1"/>
  <c r="BA43" i="32" s="1"/>
  <c r="AR42" i="32"/>
  <c r="AX42" i="32" s="1"/>
  <c r="BA42" i="32" s="1"/>
  <c r="AR41" i="32"/>
  <c r="AX41" i="32" s="1"/>
  <c r="BA41" i="32" s="1"/>
  <c r="AR40" i="32"/>
  <c r="AX40" i="32" s="1"/>
  <c r="BA40" i="32" s="1"/>
  <c r="AR39" i="32"/>
  <c r="AR38" i="32"/>
  <c r="AR37" i="32"/>
  <c r="AR36" i="32"/>
  <c r="AR35" i="32"/>
  <c r="AR34" i="32"/>
  <c r="AR33" i="32"/>
  <c r="AR32" i="32"/>
  <c r="AR31" i="32"/>
  <c r="AR30" i="32"/>
  <c r="AR27" i="32"/>
  <c r="AR26" i="32"/>
  <c r="AR25" i="32"/>
  <c r="AR24" i="32"/>
  <c r="AR23" i="32"/>
  <c r="AR22" i="32"/>
  <c r="AR21" i="32"/>
  <c r="AX21" i="32" s="1"/>
  <c r="BA21" i="32" s="1"/>
  <c r="AR20" i="32"/>
  <c r="AR19" i="32"/>
  <c r="AR18" i="32"/>
  <c r="AR17" i="32"/>
  <c r="AR16" i="32"/>
  <c r="AR15" i="32"/>
  <c r="AR14" i="32"/>
  <c r="AR13" i="32"/>
  <c r="AR12" i="32"/>
  <c r="AR11" i="32"/>
  <c r="AR10" i="32"/>
  <c r="AR9" i="32"/>
  <c r="AR8" i="32"/>
  <c r="AR7" i="32"/>
  <c r="AR6" i="32"/>
  <c r="Z5" i="18" l="1"/>
  <c r="C54" i="18"/>
  <c r="AS50" i="32"/>
  <c r="E45" i="23"/>
  <c r="D45" i="23"/>
  <c r="C45" i="23"/>
  <c r="B45" i="23"/>
  <c r="U46" i="22"/>
  <c r="T46" i="22"/>
  <c r="S46" i="22"/>
  <c r="R46" i="22"/>
  <c r="Q46" i="22"/>
  <c r="I46" i="22"/>
  <c r="H46" i="22"/>
  <c r="G46" i="22"/>
  <c r="F46" i="22"/>
  <c r="E46" i="22"/>
  <c r="P46" i="22"/>
  <c r="O46" i="22"/>
  <c r="N46" i="22"/>
  <c r="M46" i="22"/>
  <c r="L46" i="22"/>
  <c r="K46" i="22"/>
  <c r="J46" i="22"/>
  <c r="D46" i="22"/>
  <c r="C46" i="22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C37" i="21"/>
  <c r="W32" i="21"/>
  <c r="V32" i="21"/>
  <c r="U32" i="21"/>
  <c r="T32" i="21"/>
  <c r="S32" i="21"/>
  <c r="R32" i="21"/>
  <c r="Q32" i="21"/>
  <c r="P32" i="21"/>
  <c r="O32" i="21"/>
  <c r="L32" i="21"/>
  <c r="K32" i="21"/>
  <c r="J32" i="21"/>
  <c r="I32" i="21"/>
  <c r="H32" i="21"/>
  <c r="G32" i="21"/>
  <c r="F32" i="21"/>
  <c r="E32" i="21"/>
  <c r="D32" i="21"/>
  <c r="C32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W5" i="21"/>
  <c r="V5" i="21"/>
  <c r="U5" i="21"/>
  <c r="T5" i="21"/>
  <c r="S5" i="21"/>
  <c r="R5" i="21"/>
  <c r="Q5" i="21"/>
  <c r="M5" i="21"/>
  <c r="L5" i="21"/>
  <c r="K5" i="21"/>
  <c r="J5" i="21"/>
  <c r="I5" i="21"/>
  <c r="H5" i="21"/>
  <c r="G5" i="21"/>
  <c r="F5" i="21"/>
  <c r="E5" i="21"/>
  <c r="P5" i="21"/>
  <c r="O5" i="21"/>
  <c r="N5" i="21"/>
  <c r="D5" i="21"/>
  <c r="C5" i="21"/>
  <c r="N46" i="20"/>
  <c r="M46" i="20"/>
  <c r="B46" i="20"/>
  <c r="L46" i="20"/>
  <c r="K46" i="20"/>
  <c r="J46" i="20"/>
  <c r="I46" i="20"/>
  <c r="H46" i="20"/>
  <c r="G46" i="20"/>
  <c r="F46" i="20"/>
  <c r="E46" i="20"/>
  <c r="D46" i="20"/>
  <c r="C46" i="20"/>
  <c r="O6" i="20"/>
  <c r="O5" i="20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C32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O5" i="19"/>
  <c r="N5" i="19"/>
  <c r="M5" i="19"/>
  <c r="H5" i="19"/>
  <c r="G5" i="19"/>
  <c r="C5" i="19"/>
  <c r="P5" i="19"/>
  <c r="L5" i="19"/>
  <c r="K5" i="19"/>
  <c r="J5" i="19"/>
  <c r="I5" i="19"/>
  <c r="F5" i="19"/>
  <c r="E5" i="19"/>
  <c r="D5" i="19"/>
  <c r="O54" i="21" l="1"/>
  <c r="F54" i="19"/>
  <c r="H54" i="21"/>
  <c r="N54" i="21"/>
  <c r="P54" i="21"/>
  <c r="D54" i="21"/>
  <c r="E54" i="21"/>
  <c r="M54" i="21"/>
  <c r="F54" i="21"/>
  <c r="T54" i="21"/>
  <c r="U54" i="21"/>
  <c r="K54" i="21"/>
  <c r="V54" i="21"/>
  <c r="L54" i="21"/>
  <c r="J54" i="19"/>
  <c r="G54" i="21"/>
  <c r="H54" i="19"/>
  <c r="I54" i="19"/>
  <c r="K54" i="19"/>
  <c r="C54" i="21"/>
  <c r="S54" i="21"/>
  <c r="Q54" i="21"/>
  <c r="R54" i="21"/>
  <c r="I54" i="21"/>
  <c r="J54" i="21"/>
  <c r="W54" i="21"/>
  <c r="D54" i="19"/>
  <c r="P54" i="19"/>
  <c r="L54" i="19"/>
  <c r="M54" i="19"/>
  <c r="N54" i="19"/>
  <c r="O54" i="19"/>
  <c r="O46" i="20"/>
  <c r="C58" i="18" l="1"/>
  <c r="O1" i="23"/>
  <c r="N49" i="23"/>
  <c r="N50" i="23" s="1"/>
  <c r="M49" i="23"/>
  <c r="M50" i="23" s="1"/>
  <c r="L49" i="23"/>
  <c r="K49" i="23"/>
  <c r="K50" i="23" l="1"/>
  <c r="L50" i="23"/>
  <c r="AZ50" i="32" l="1"/>
  <c r="AY50" i="32"/>
  <c r="AW50" i="32"/>
  <c r="AV50" i="32"/>
  <c r="AU50" i="32"/>
  <c r="AT50" i="32"/>
  <c r="AQ50" i="32"/>
  <c r="AP50" i="32"/>
  <c r="AO50" i="32"/>
  <c r="AN50" i="32"/>
  <c r="AM50" i="32"/>
  <c r="AL50" i="32"/>
  <c r="AK50" i="32"/>
  <c r="AJ50" i="32"/>
  <c r="AI50" i="32"/>
  <c r="AH50" i="32"/>
  <c r="AG50" i="32"/>
  <c r="AF50" i="32"/>
  <c r="AE50" i="32"/>
  <c r="AD50" i="32"/>
  <c r="AC50" i="32"/>
  <c r="AB50" i="32"/>
  <c r="AA50" i="32"/>
  <c r="Z50" i="32"/>
  <c r="Y50" i="32"/>
  <c r="X50" i="32"/>
  <c r="W50" i="32"/>
  <c r="V50" i="32"/>
  <c r="U50" i="32"/>
  <c r="T50" i="32"/>
  <c r="S50" i="32"/>
  <c r="R50" i="32"/>
  <c r="Q50" i="32"/>
  <c r="P50" i="32"/>
  <c r="O50" i="32"/>
  <c r="N50" i="32"/>
  <c r="M50" i="32"/>
  <c r="L50" i="32"/>
  <c r="K50" i="32"/>
  <c r="J50" i="32"/>
  <c r="I50" i="32"/>
  <c r="H50" i="32"/>
  <c r="G50" i="32"/>
  <c r="F50" i="32"/>
  <c r="E50" i="32"/>
  <c r="D50" i="32"/>
  <c r="C50" i="32"/>
  <c r="B50" i="32"/>
  <c r="AR50" i="32"/>
  <c r="AX50" i="32" l="1"/>
  <c r="F58" i="19"/>
  <c r="R50" i="24"/>
  <c r="B58" i="30"/>
  <c r="S50" i="27"/>
  <c r="S51" i="27" s="1"/>
  <c r="D58" i="18"/>
  <c r="D59" i="18" s="1"/>
  <c r="T1" i="29"/>
  <c r="N1" i="28"/>
  <c r="Z1" i="27"/>
  <c r="N1" i="26"/>
  <c r="S1" i="24"/>
  <c r="H1" i="23"/>
  <c r="X1" i="21"/>
  <c r="P1" i="20"/>
  <c r="O52" i="31"/>
  <c r="N52" i="31"/>
  <c r="N53" i="31" s="1"/>
  <c r="M52" i="31"/>
  <c r="M53" i="31" s="1"/>
  <c r="L52" i="31"/>
  <c r="K52" i="31"/>
  <c r="J52" i="31"/>
  <c r="I52" i="31"/>
  <c r="I53" i="31" s="1"/>
  <c r="H52" i="31"/>
  <c r="G52" i="31"/>
  <c r="G53" i="31" s="1"/>
  <c r="F52" i="31"/>
  <c r="E52" i="31"/>
  <c r="E53" i="31" s="1"/>
  <c r="D52" i="31"/>
  <c r="C52" i="31"/>
  <c r="B52" i="31"/>
  <c r="B53" i="31" s="1"/>
  <c r="O3" i="31"/>
  <c r="O52" i="30"/>
  <c r="O53" i="30" s="1"/>
  <c r="N52" i="30"/>
  <c r="N53" i="30" s="1"/>
  <c r="M52" i="30"/>
  <c r="L52" i="30"/>
  <c r="L53" i="30" s="1"/>
  <c r="K52" i="30"/>
  <c r="K53" i="30" s="1"/>
  <c r="J52" i="30"/>
  <c r="I52" i="30"/>
  <c r="H52" i="30"/>
  <c r="H53" i="30" s="1"/>
  <c r="G52" i="30"/>
  <c r="G53" i="30" s="1"/>
  <c r="F52" i="30"/>
  <c r="E52" i="30"/>
  <c r="D52" i="30"/>
  <c r="D53" i="30" s="1"/>
  <c r="C52" i="30"/>
  <c r="C53" i="30" s="1"/>
  <c r="B52" i="30"/>
  <c r="S50" i="29"/>
  <c r="R50" i="29"/>
  <c r="R51" i="29" s="1"/>
  <c r="Q50" i="29"/>
  <c r="Q51" i="29" s="1"/>
  <c r="P50" i="29"/>
  <c r="P51" i="29" s="1"/>
  <c r="M50" i="29"/>
  <c r="L50" i="29"/>
  <c r="K50" i="29"/>
  <c r="M50" i="28"/>
  <c r="M51" i="28" s="1"/>
  <c r="L50" i="28"/>
  <c r="L51" i="28" s="1"/>
  <c r="K50" i="28"/>
  <c r="J50" i="28"/>
  <c r="J51" i="28" s="1"/>
  <c r="I50" i="28"/>
  <c r="I51" i="28" s="1"/>
  <c r="H50" i="28"/>
  <c r="H51" i="28" s="1"/>
  <c r="G50" i="28"/>
  <c r="G51" i="28" s="1"/>
  <c r="F50" i="28"/>
  <c r="F51" i="28" s="1"/>
  <c r="E50" i="28"/>
  <c r="E51" i="28" s="1"/>
  <c r="D50" i="28"/>
  <c r="D51" i="28" s="1"/>
  <c r="C50" i="28"/>
  <c r="C51" i="28" s="1"/>
  <c r="B50" i="28"/>
  <c r="Y50" i="27"/>
  <c r="Y51" i="27" s="1"/>
  <c r="X50" i="27"/>
  <c r="W50" i="27"/>
  <c r="V50" i="27"/>
  <c r="U50" i="27"/>
  <c r="U51" i="27" s="1"/>
  <c r="Q50" i="27"/>
  <c r="O50" i="27"/>
  <c r="L50" i="27"/>
  <c r="L51" i="27" s="1"/>
  <c r="K50" i="27"/>
  <c r="K51" i="27" s="1"/>
  <c r="J50" i="27"/>
  <c r="I50" i="27"/>
  <c r="I51" i="27" s="1"/>
  <c r="H50" i="27"/>
  <c r="G50" i="27"/>
  <c r="G51" i="27" s="1"/>
  <c r="F50" i="27"/>
  <c r="E50" i="27"/>
  <c r="D50" i="27"/>
  <c r="C50" i="27"/>
  <c r="C51" i="27" s="1"/>
  <c r="B50" i="27"/>
  <c r="M50" i="26"/>
  <c r="M51" i="26" s="1"/>
  <c r="L50" i="26"/>
  <c r="L51" i="26" s="1"/>
  <c r="K50" i="26"/>
  <c r="K51" i="26" s="1"/>
  <c r="J50" i="26"/>
  <c r="I50" i="26"/>
  <c r="I51" i="26" s="1"/>
  <c r="G50" i="26"/>
  <c r="E50" i="26"/>
  <c r="D50" i="26"/>
  <c r="C50" i="26"/>
  <c r="Q50" i="24"/>
  <c r="Q51" i="24" s="1"/>
  <c r="P50" i="24"/>
  <c r="P51" i="24" s="1"/>
  <c r="O50" i="24"/>
  <c r="N50" i="24"/>
  <c r="N51" i="24" s="1"/>
  <c r="M50" i="24"/>
  <c r="M51" i="24" s="1"/>
  <c r="L50" i="24"/>
  <c r="L51" i="24" s="1"/>
  <c r="K50" i="24"/>
  <c r="K51" i="24" s="1"/>
  <c r="J50" i="24"/>
  <c r="I50" i="24"/>
  <c r="I51" i="24" s="1"/>
  <c r="H50" i="24"/>
  <c r="H51" i="24" s="1"/>
  <c r="G50" i="24"/>
  <c r="G51" i="24" s="1"/>
  <c r="F50" i="24"/>
  <c r="F51" i="24" s="1"/>
  <c r="E50" i="24"/>
  <c r="E51" i="24" s="1"/>
  <c r="D50" i="24"/>
  <c r="C50" i="24"/>
  <c r="C51" i="24" s="1"/>
  <c r="B50" i="24"/>
  <c r="B51" i="24" s="1"/>
  <c r="E49" i="23"/>
  <c r="E50" i="23" s="1"/>
  <c r="D49" i="23"/>
  <c r="C49" i="23"/>
  <c r="B49" i="23"/>
  <c r="U50" i="22"/>
  <c r="U51" i="22" s="1"/>
  <c r="T50" i="22"/>
  <c r="S50" i="22"/>
  <c r="S51" i="22" s="1"/>
  <c r="R50" i="22"/>
  <c r="R51" i="22" s="1"/>
  <c r="Q50" i="22"/>
  <c r="P50" i="22"/>
  <c r="P51" i="22" s="1"/>
  <c r="O50" i="22"/>
  <c r="O51" i="22" s="1"/>
  <c r="N50" i="22"/>
  <c r="N51" i="22" s="1"/>
  <c r="M50" i="22"/>
  <c r="M51" i="22" s="1"/>
  <c r="L50" i="22"/>
  <c r="K50" i="22"/>
  <c r="K51" i="22" s="1"/>
  <c r="J50" i="22"/>
  <c r="J51" i="22" s="1"/>
  <c r="I50" i="22"/>
  <c r="H50" i="22"/>
  <c r="H51" i="22" s="1"/>
  <c r="G50" i="22"/>
  <c r="G51" i="22" s="1"/>
  <c r="F50" i="22"/>
  <c r="F51" i="22" s="1"/>
  <c r="E50" i="22"/>
  <c r="E51" i="22" s="1"/>
  <c r="D50" i="22"/>
  <c r="C50" i="22"/>
  <c r="C51" i="22" s="1"/>
  <c r="B50" i="22"/>
  <c r="B51" i="22" s="1"/>
  <c r="W58" i="21"/>
  <c r="V58" i="21"/>
  <c r="V59" i="21" s="1"/>
  <c r="U58" i="21"/>
  <c r="T58" i="21"/>
  <c r="S58" i="21"/>
  <c r="S59" i="21" s="1"/>
  <c r="R58" i="21"/>
  <c r="Q58" i="21"/>
  <c r="P58" i="21"/>
  <c r="O58" i="21"/>
  <c r="N58" i="21"/>
  <c r="M58" i="21"/>
  <c r="L58" i="21"/>
  <c r="K58" i="21"/>
  <c r="K59" i="21" s="1"/>
  <c r="J58" i="21"/>
  <c r="I58" i="21"/>
  <c r="H58" i="21"/>
  <c r="G58" i="21"/>
  <c r="G59" i="21" s="1"/>
  <c r="F58" i="21"/>
  <c r="E58" i="21"/>
  <c r="D58" i="21"/>
  <c r="D59" i="21" s="1"/>
  <c r="C58" i="21"/>
  <c r="O50" i="20"/>
  <c r="O51" i="20" s="1"/>
  <c r="N50" i="20"/>
  <c r="M50" i="20"/>
  <c r="L50" i="20"/>
  <c r="K50" i="20"/>
  <c r="K51" i="20" s="1"/>
  <c r="J50" i="20"/>
  <c r="I50" i="20"/>
  <c r="H50" i="20"/>
  <c r="G50" i="20"/>
  <c r="F50" i="20"/>
  <c r="F51" i="20" s="1"/>
  <c r="E50" i="20"/>
  <c r="D50" i="20"/>
  <c r="D51" i="20" s="1"/>
  <c r="C50" i="20"/>
  <c r="C51" i="20" s="1"/>
  <c r="B50" i="20"/>
  <c r="P58" i="19"/>
  <c r="O58" i="19"/>
  <c r="O59" i="19" s="1"/>
  <c r="N58" i="19"/>
  <c r="M58" i="19"/>
  <c r="L58" i="19"/>
  <c r="K58" i="19"/>
  <c r="J58" i="19"/>
  <c r="I58" i="19"/>
  <c r="H58" i="19"/>
  <c r="H59" i="19" s="1"/>
  <c r="G58" i="19"/>
  <c r="E58" i="19"/>
  <c r="D58" i="19"/>
  <c r="D59" i="19" s="1"/>
  <c r="C58" i="19"/>
  <c r="Y58" i="18"/>
  <c r="Y59" i="18" s="1"/>
  <c r="X58" i="18"/>
  <c r="W58" i="18"/>
  <c r="V58" i="18"/>
  <c r="U58" i="18"/>
  <c r="U59" i="18" s="1"/>
  <c r="T58" i="18"/>
  <c r="T59" i="18" s="1"/>
  <c r="S58" i="18"/>
  <c r="R58" i="18"/>
  <c r="Q58" i="18"/>
  <c r="Q59" i="18" s="1"/>
  <c r="P58" i="18"/>
  <c r="O58" i="18"/>
  <c r="O59" i="18" s="1"/>
  <c r="N58" i="18"/>
  <c r="M58" i="18"/>
  <c r="M59" i="18" s="1"/>
  <c r="L58" i="18"/>
  <c r="K58" i="18"/>
  <c r="J58" i="18"/>
  <c r="I58" i="18"/>
  <c r="I59" i="18" s="1"/>
  <c r="H58" i="18"/>
  <c r="G58" i="18"/>
  <c r="G59" i="18" s="1"/>
  <c r="F58" i="18"/>
  <c r="E58" i="18"/>
  <c r="E59" i="18" s="1"/>
  <c r="BA50" i="32" l="1"/>
  <c r="C50" i="23"/>
  <c r="D50" i="23"/>
  <c r="H53" i="31"/>
  <c r="L53" i="31"/>
  <c r="B51" i="28"/>
  <c r="K51" i="28"/>
  <c r="H51" i="27"/>
  <c r="V51" i="27"/>
  <c r="X51" i="27"/>
  <c r="J51" i="26"/>
  <c r="D51" i="26"/>
  <c r="E51" i="26"/>
  <c r="G51" i="26"/>
  <c r="O51" i="24"/>
  <c r="J51" i="24"/>
  <c r="I51" i="22"/>
  <c r="Q51" i="22"/>
  <c r="D51" i="22"/>
  <c r="L51" i="22"/>
  <c r="T51" i="22"/>
  <c r="H59" i="21"/>
  <c r="P59" i="21"/>
  <c r="O59" i="21"/>
  <c r="I59" i="21"/>
  <c r="Q59" i="21"/>
  <c r="J59" i="21"/>
  <c r="R59" i="21"/>
  <c r="C59" i="21"/>
  <c r="E51" i="20"/>
  <c r="L51" i="20"/>
  <c r="M51" i="20"/>
  <c r="N51" i="20"/>
  <c r="B51" i="20"/>
  <c r="I51" i="20"/>
  <c r="J51" i="20"/>
  <c r="J59" i="19"/>
  <c r="K59" i="19"/>
  <c r="L59" i="19"/>
  <c r="H59" i="18"/>
  <c r="P59" i="18"/>
  <c r="J59" i="18"/>
  <c r="R59" i="18"/>
  <c r="K59" i="18"/>
  <c r="B53" i="30"/>
  <c r="J53" i="30"/>
  <c r="C53" i="31"/>
  <c r="J53" i="31"/>
  <c r="D53" i="31"/>
  <c r="K53" i="31"/>
  <c r="F59" i="19"/>
  <c r="K51" i="29"/>
  <c r="E53" i="30"/>
  <c r="M53" i="30"/>
  <c r="L51" i="29"/>
  <c r="F53" i="30"/>
  <c r="F53" i="31"/>
  <c r="M51" i="29"/>
  <c r="O53" i="31"/>
  <c r="R51" i="24"/>
  <c r="X59" i="18"/>
  <c r="W59" i="21"/>
  <c r="W51" i="27"/>
  <c r="B51" i="27"/>
  <c r="M59" i="19"/>
  <c r="N59" i="19"/>
  <c r="D51" i="24"/>
  <c r="D51" i="27"/>
  <c r="L59" i="21"/>
  <c r="T59" i="21"/>
  <c r="E51" i="27"/>
  <c r="O51" i="27"/>
  <c r="F59" i="18"/>
  <c r="N59" i="18"/>
  <c r="V59" i="18"/>
  <c r="P59" i="19"/>
  <c r="G51" i="20"/>
  <c r="E59" i="21"/>
  <c r="M59" i="21"/>
  <c r="U59" i="21"/>
  <c r="B50" i="23"/>
  <c r="F51" i="27"/>
  <c r="Q51" i="27"/>
  <c r="J51" i="27"/>
  <c r="S59" i="18"/>
  <c r="L59" i="18"/>
  <c r="W59" i="18"/>
  <c r="I59" i="19"/>
  <c r="H51" i="20"/>
  <c r="F59" i="21"/>
  <c r="N59" i="21"/>
  <c r="C51" i="26"/>
  <c r="I53" i="30"/>
  <c r="E54" i="19" l="1"/>
  <c r="E59" i="19" s="1"/>
  <c r="G54" i="19" l="1"/>
  <c r="G59" i="19" s="1"/>
  <c r="C54" i="19" l="1"/>
  <c r="Q54" i="19" s="1"/>
  <c r="C59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" authorId="0" shapeId="0" xr:uid="{F4FF6E67-A08D-4759-BCF0-CEA044A0BA8C}">
      <text>
        <r>
          <rPr>
            <sz val="9"/>
            <color indexed="81"/>
            <rFont val="MS P ゴシック"/>
            <family val="3"/>
            <charset val="128"/>
          </rPr>
          <t xml:space="preserve">入力済み
</t>
        </r>
      </text>
    </comment>
    <comment ref="Z5" authorId="0" shapeId="0" xr:uid="{7C395C02-FA85-4D5A-8935-C5BE0EE9EAC9}">
      <text>
        <r>
          <rPr>
            <sz val="9"/>
            <color indexed="81"/>
            <rFont val="MS P ゴシック"/>
            <family val="3"/>
            <charset val="128"/>
          </rPr>
          <t xml:space="preserve">計算式これから入れる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Q2" authorId="0" shapeId="0" xr:uid="{04183B1F-154A-4719-B258-4F284A4B2EE5}">
      <text>
        <r>
          <rPr>
            <sz val="9"/>
            <color indexed="81"/>
            <rFont val="MS P ゴシック"/>
            <family val="3"/>
            <charset val="128"/>
          </rPr>
          <t xml:space="preserve">数式あり。
消さないこと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h21inf119</author>
  </authors>
  <commentList>
    <comment ref="O39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不明＋総計＝35085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赤石 信行１３</author>
  </authors>
  <commentList>
    <comment ref="P51" authorId="0" shapeId="0" xr:uid="{00000000-0006-0000-0C00-000001000000}">
      <text>
        <r>
          <rPr>
            <sz val="9"/>
            <color indexed="81"/>
            <rFont val="ＭＳ Ｐゴシック"/>
            <family val="3"/>
            <charset val="128"/>
          </rPr>
          <t>144913／819700000
　歳入歳出予算の総額</t>
        </r>
      </text>
    </comment>
    <comment ref="Q51" authorId="0" shapeId="0" xr:uid="{00000000-0006-0000-0C00-000002000000}">
      <text>
        <r>
          <rPr>
            <sz val="9"/>
            <color indexed="81"/>
            <rFont val="ＭＳ Ｐゴシック"/>
            <family val="3"/>
            <charset val="128"/>
          </rPr>
          <t>144913／156369309　予算書の教育費の総額</t>
        </r>
      </text>
    </comment>
  </commentList>
</comments>
</file>

<file path=xl/sharedStrings.xml><?xml version="1.0" encoding="utf-8"?>
<sst xmlns="http://schemas.openxmlformats.org/spreadsheetml/2006/main" count="2141" uniqueCount="582">
  <si>
    <t>館 名</t>
    <rPh sb="0" eb="1">
      <t>カン</t>
    </rPh>
    <rPh sb="2" eb="3">
      <t>ナ</t>
    </rPh>
    <phoneticPr fontId="2"/>
  </si>
  <si>
    <t>　全　蔵　書　冊　数         (冊)</t>
    <rPh sb="1" eb="2">
      <t>ゼン</t>
    </rPh>
    <rPh sb="3" eb="4">
      <t>ゾウショ</t>
    </rPh>
    <rPh sb="5" eb="6">
      <t>ゾウショ</t>
    </rPh>
    <rPh sb="7" eb="8">
      <t>サツ</t>
    </rPh>
    <rPh sb="9" eb="10">
      <t>スウ</t>
    </rPh>
    <rPh sb="20" eb="21">
      <t>サツ</t>
    </rPh>
    <phoneticPr fontId="2"/>
  </si>
  <si>
    <t>（冊）</t>
    <rPh sb="1" eb="2">
      <t>サツ</t>
    </rPh>
    <phoneticPr fontId="2"/>
  </si>
  <si>
    <t>備　考</t>
  </si>
  <si>
    <t>自動車図書館</t>
    <rPh sb="0" eb="3">
      <t>ジドウシャ</t>
    </rPh>
    <rPh sb="3" eb="6">
      <t>トショカン</t>
    </rPh>
    <phoneticPr fontId="2"/>
  </si>
  <si>
    <t>分室・サービスポイント</t>
    <rPh sb="0" eb="2">
      <t>ブンシツ</t>
    </rPh>
    <phoneticPr fontId="2"/>
  </si>
  <si>
    <t>その他</t>
    <rPh sb="2" eb="3">
      <t>タ</t>
    </rPh>
    <phoneticPr fontId="2"/>
  </si>
  <si>
    <t>　うち開架冊数</t>
    <rPh sb="3" eb="5">
      <t>カイカ</t>
    </rPh>
    <rPh sb="5" eb="6">
      <t>サツ</t>
    </rPh>
    <rPh sb="6" eb="7">
      <t>スウ</t>
    </rPh>
    <phoneticPr fontId="2"/>
  </si>
  <si>
    <t>うち紙芝居</t>
    <rPh sb="2" eb="5">
      <t>カミシバイ</t>
    </rPh>
    <phoneticPr fontId="2"/>
  </si>
  <si>
    <t>一般</t>
    <rPh sb="0" eb="2">
      <t>イッパン</t>
    </rPh>
    <phoneticPr fontId="2"/>
  </si>
  <si>
    <t>児童</t>
    <rPh sb="0" eb="2">
      <t>ジドウ</t>
    </rPh>
    <phoneticPr fontId="2"/>
  </si>
  <si>
    <t>合計</t>
    <rPh sb="0" eb="2">
      <t>ゴウケイ</t>
    </rPh>
    <phoneticPr fontId="2"/>
  </si>
  <si>
    <t>奉仕人口</t>
    <rPh sb="0" eb="2">
      <t>ホウシ</t>
    </rPh>
    <rPh sb="2" eb="4">
      <t>ジンコウ</t>
    </rPh>
    <phoneticPr fontId="2"/>
  </si>
  <si>
    <t xml:space="preserve">  本　館　用　一　般　図　書　　</t>
    <rPh sb="6" eb="7">
      <t>ヨウ</t>
    </rPh>
    <rPh sb="8" eb="9">
      <t>イチ</t>
    </rPh>
    <rPh sb="10" eb="11">
      <t>パン</t>
    </rPh>
    <rPh sb="12" eb="13">
      <t>ズ</t>
    </rPh>
    <rPh sb="14" eb="15">
      <t>ショ</t>
    </rPh>
    <phoneticPr fontId="2"/>
  </si>
  <si>
    <t xml:space="preserve"> 総       記</t>
    <rPh sb="1" eb="10">
      <t>ソウキ</t>
    </rPh>
    <phoneticPr fontId="2"/>
  </si>
  <si>
    <t>年間受入冊数</t>
    <rPh sb="0" eb="2">
      <t>ネンカン</t>
    </rPh>
    <rPh sb="2" eb="4">
      <t>ウケイレ</t>
    </rPh>
    <rPh sb="4" eb="5">
      <t>サツ</t>
    </rPh>
    <rPh sb="5" eb="6">
      <t>スウ</t>
    </rPh>
    <phoneticPr fontId="2"/>
  </si>
  <si>
    <t>(冊)</t>
    <rPh sb="1" eb="2">
      <t>サツ</t>
    </rPh>
    <phoneticPr fontId="2"/>
  </si>
  <si>
    <t>年間除籍冊数（含移管）</t>
    <rPh sb="0" eb="2">
      <t>ネンカン</t>
    </rPh>
    <rPh sb="2" eb="4">
      <t>ジョセキ</t>
    </rPh>
    <rPh sb="4" eb="5">
      <t>サツ</t>
    </rPh>
    <rPh sb="5" eb="6">
      <t>スウ</t>
    </rPh>
    <rPh sb="7" eb="8">
      <t>フク</t>
    </rPh>
    <rPh sb="8" eb="10">
      <t>イカン</t>
    </rPh>
    <phoneticPr fontId="2"/>
  </si>
  <si>
    <t>年間受入雑誌種数</t>
  </si>
  <si>
    <t>年間受入新聞種数</t>
  </si>
  <si>
    <t>備  考</t>
    <rPh sb="0" eb="4">
      <t>ビコウ</t>
    </rPh>
    <phoneticPr fontId="2"/>
  </si>
  <si>
    <t>　本館奉仕用</t>
    <rPh sb="1" eb="3">
      <t>ホンカン</t>
    </rPh>
    <rPh sb="3" eb="5">
      <t>ホウシ</t>
    </rPh>
    <rPh sb="5" eb="6">
      <t>ヨウ</t>
    </rPh>
    <phoneticPr fontId="2"/>
  </si>
  <si>
    <t>その他２</t>
    <rPh sb="0" eb="3">
      <t>ソノタ</t>
    </rPh>
    <phoneticPr fontId="2"/>
  </si>
  <si>
    <t>　合計</t>
    <rPh sb="1" eb="3">
      <t>ゴウケイ</t>
    </rPh>
    <phoneticPr fontId="2"/>
  </si>
  <si>
    <t>(点)</t>
    <rPh sb="1" eb="2">
      <t>テン</t>
    </rPh>
    <phoneticPr fontId="2"/>
  </si>
  <si>
    <t xml:space="preserve">  年　間　受  入　点　数</t>
    <rPh sb="2" eb="5">
      <t>ネンカン</t>
    </rPh>
    <rPh sb="6" eb="10">
      <t>ウケイ</t>
    </rPh>
    <rPh sb="11" eb="14">
      <t>テンスウ</t>
    </rPh>
    <phoneticPr fontId="2"/>
  </si>
  <si>
    <t>備 考</t>
    <rPh sb="0" eb="3">
      <t>ビコウ</t>
    </rPh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</si>
  <si>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</si>
  <si>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</si>
  <si>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</si>
  <si>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</si>
  <si>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  Ｄ</t>
    <phoneticPr fontId="2"/>
  </si>
  <si>
    <t>DVD</t>
    <phoneticPr fontId="2"/>
  </si>
  <si>
    <t>合  計</t>
    <rPh sb="0" eb="4">
      <t>ゴウケイ</t>
    </rPh>
    <phoneticPr fontId="2"/>
  </si>
  <si>
    <t>(人)</t>
    <rPh sb="1" eb="2">
      <t>ニン</t>
    </rPh>
    <phoneticPr fontId="2"/>
  </si>
  <si>
    <t>開館日数</t>
    <rPh sb="0" eb="2">
      <t>カイカン</t>
    </rPh>
    <rPh sb="2" eb="4">
      <t>ニッスウ</t>
    </rPh>
    <phoneticPr fontId="2"/>
  </si>
  <si>
    <t>（点）</t>
    <rPh sb="1" eb="2">
      <t>テン</t>
    </rPh>
    <phoneticPr fontId="2"/>
  </si>
  <si>
    <t>個人貸出</t>
    <rPh sb="0" eb="2">
      <t>コジン</t>
    </rPh>
    <rPh sb="2" eb="4">
      <t>カシダシ</t>
    </rPh>
    <phoneticPr fontId="2"/>
  </si>
  <si>
    <t>本　館</t>
    <rPh sb="0" eb="3">
      <t>ホンカン</t>
    </rPh>
    <phoneticPr fontId="2"/>
  </si>
  <si>
    <t>分室 ・サービスポイント</t>
    <rPh sb="0" eb="2">
      <t>ブンシツ</t>
    </rPh>
    <phoneticPr fontId="2"/>
  </si>
  <si>
    <t>合　計</t>
    <rPh sb="0" eb="3">
      <t>ゴウケイ</t>
    </rPh>
    <phoneticPr fontId="2"/>
  </si>
  <si>
    <t>うち自治体内登録者</t>
    <rPh sb="2" eb="5">
      <t>ジチタイ</t>
    </rPh>
    <rPh sb="5" eb="6">
      <t>ナイ</t>
    </rPh>
    <rPh sb="6" eb="9">
      <t>トウロクシャ</t>
    </rPh>
    <phoneticPr fontId="2"/>
  </si>
  <si>
    <t>相互貸借</t>
    <rPh sb="0" eb="2">
      <t>ソウゴ</t>
    </rPh>
    <rPh sb="2" eb="4">
      <t>タイシャク</t>
    </rPh>
    <phoneticPr fontId="2"/>
  </si>
  <si>
    <t>点数 ／</t>
    <rPh sb="0" eb="1">
      <t>テン</t>
    </rPh>
    <rPh sb="1" eb="2">
      <t>スウ</t>
    </rPh>
    <phoneticPr fontId="2"/>
  </si>
  <si>
    <t>(日)</t>
    <rPh sb="1" eb="2">
      <t>ニチ</t>
    </rPh>
    <phoneticPr fontId="2"/>
  </si>
  <si>
    <t>本  館</t>
    <rPh sb="0" eb="4">
      <t>ホンカン</t>
    </rPh>
    <phoneticPr fontId="2"/>
  </si>
  <si>
    <t>自動車</t>
    <rPh sb="0" eb="3">
      <t>ジドウシャ</t>
    </rPh>
    <phoneticPr fontId="2"/>
  </si>
  <si>
    <t>貸出数</t>
    <rPh sb="0" eb="2">
      <t>カシダシ</t>
    </rPh>
    <rPh sb="2" eb="3">
      <t>スウ</t>
    </rPh>
    <phoneticPr fontId="2"/>
  </si>
  <si>
    <t>計</t>
    <rPh sb="0" eb="1">
      <t>ケイ</t>
    </rPh>
    <phoneticPr fontId="2"/>
  </si>
  <si>
    <t>宗教哲学</t>
    <rPh sb="0" eb="2">
      <t>シュウキョウ</t>
    </rPh>
    <rPh sb="2" eb="4">
      <t>テツガク</t>
    </rPh>
    <phoneticPr fontId="2"/>
  </si>
  <si>
    <t>歴史地理</t>
    <rPh sb="0" eb="2">
      <t>レキシ</t>
    </rPh>
    <rPh sb="2" eb="4">
      <t>チリ</t>
    </rPh>
    <phoneticPr fontId="2"/>
  </si>
  <si>
    <t>社会科学</t>
    <rPh sb="0" eb="2">
      <t>シャカイ</t>
    </rPh>
    <rPh sb="2" eb="4">
      <t>カガク</t>
    </rPh>
    <phoneticPr fontId="2"/>
  </si>
  <si>
    <t>自然科学</t>
    <rPh sb="0" eb="2">
      <t>シゼン</t>
    </rPh>
    <rPh sb="2" eb="4">
      <t>カガク</t>
    </rPh>
    <phoneticPr fontId="2"/>
  </si>
  <si>
    <t>技術工学</t>
    <rPh sb="0" eb="2">
      <t>ギジュツ</t>
    </rPh>
    <rPh sb="2" eb="4">
      <t>コウガク</t>
    </rPh>
    <phoneticPr fontId="2"/>
  </si>
  <si>
    <t>産　業</t>
    <rPh sb="0" eb="3">
      <t>サンギョウ</t>
    </rPh>
    <phoneticPr fontId="2"/>
  </si>
  <si>
    <t>郷土資料</t>
    <rPh sb="0" eb="2">
      <t>キョウド</t>
    </rPh>
    <rPh sb="2" eb="4">
      <t>シリョウ</t>
    </rPh>
    <phoneticPr fontId="2"/>
  </si>
  <si>
    <t>児   童</t>
    <rPh sb="0" eb="5">
      <t>ジドウ</t>
    </rPh>
    <phoneticPr fontId="2"/>
  </si>
  <si>
    <t>紙芝居</t>
    <rPh sb="0" eb="3">
      <t>カミシバイ</t>
    </rPh>
    <phoneticPr fontId="2"/>
  </si>
  <si>
    <t>雑誌等</t>
    <rPh sb="0" eb="2">
      <t>ザッシ</t>
    </rPh>
    <rPh sb="2" eb="3">
      <t>トウ</t>
    </rPh>
    <phoneticPr fontId="2"/>
  </si>
  <si>
    <t xml:space="preserve">    自　動　車  図  書  館</t>
    <rPh sb="4" eb="9">
      <t>ジドウシャ</t>
    </rPh>
    <rPh sb="11" eb="18">
      <t>トショカン</t>
    </rPh>
    <phoneticPr fontId="2"/>
  </si>
  <si>
    <t>分室、ＳＰ</t>
    <rPh sb="0" eb="2">
      <t>ブンシツ</t>
    </rPh>
    <phoneticPr fontId="2"/>
  </si>
  <si>
    <t xml:space="preserve"> 団体貸出</t>
    <rPh sb="1" eb="3">
      <t>ダンタイ</t>
    </rPh>
    <rPh sb="3" eb="5">
      <t>カシダシ</t>
    </rPh>
    <phoneticPr fontId="2"/>
  </si>
  <si>
    <t>自動車図書館車名</t>
    <rPh sb="0" eb="3">
      <t>ジドウシャ</t>
    </rPh>
    <rPh sb="3" eb="6">
      <t>トショカン</t>
    </rPh>
    <rPh sb="6" eb="7">
      <t>シャ</t>
    </rPh>
    <rPh sb="7" eb="8">
      <t>ナ</t>
    </rPh>
    <phoneticPr fontId="2"/>
  </si>
  <si>
    <t>台数</t>
    <rPh sb="0" eb="2">
      <t>ダイスウ</t>
    </rPh>
    <phoneticPr fontId="2"/>
  </si>
  <si>
    <t>乗務員</t>
    <rPh sb="0" eb="3">
      <t>ジョウムイン</t>
    </rPh>
    <phoneticPr fontId="2"/>
  </si>
  <si>
    <t>積載図書冊数</t>
    <rPh sb="0" eb="2">
      <t>セキサイ</t>
    </rPh>
    <rPh sb="2" eb="4">
      <t>トショ</t>
    </rPh>
    <rPh sb="4" eb="5">
      <t>サツ</t>
    </rPh>
    <rPh sb="5" eb="6">
      <t>スウ</t>
    </rPh>
    <phoneticPr fontId="2"/>
  </si>
  <si>
    <t>巡回間隔</t>
    <rPh sb="0" eb="2">
      <t>ジュンカイ</t>
    </rPh>
    <rPh sb="2" eb="4">
      <t>カンカク</t>
    </rPh>
    <phoneticPr fontId="2"/>
  </si>
  <si>
    <t xml:space="preserve"> 巡回対象地域</t>
    <rPh sb="1" eb="3">
      <t>ジュンカイ</t>
    </rPh>
    <rPh sb="3" eb="5">
      <t>タイショウ</t>
    </rPh>
    <rPh sb="5" eb="7">
      <t>チイキ</t>
    </rPh>
    <phoneticPr fontId="2"/>
  </si>
  <si>
    <t>貸出冊数</t>
    <rPh sb="0" eb="2">
      <t>カシダシ</t>
    </rPh>
    <rPh sb="2" eb="3">
      <t>サツ</t>
    </rPh>
    <rPh sb="3" eb="4">
      <t>スウ</t>
    </rPh>
    <phoneticPr fontId="2"/>
  </si>
  <si>
    <t>団体数</t>
    <rPh sb="0" eb="2">
      <t>ダンタイ</t>
    </rPh>
    <rPh sb="2" eb="3">
      <t>スウ</t>
    </rPh>
    <phoneticPr fontId="2"/>
  </si>
  <si>
    <t>貸出回数</t>
    <rPh sb="0" eb="2">
      <t>カシダシ</t>
    </rPh>
    <rPh sb="2" eb="4">
      <t>カイスウ</t>
    </rPh>
    <phoneticPr fontId="2"/>
  </si>
  <si>
    <t>(台)</t>
    <rPh sb="1" eb="2">
      <t>ダイ</t>
    </rPh>
    <phoneticPr fontId="2"/>
  </si>
  <si>
    <t>（ｎ日に一度）</t>
    <rPh sb="2" eb="3">
      <t>ヒ</t>
    </rPh>
    <rPh sb="4" eb="6">
      <t>イチド</t>
    </rPh>
    <phoneticPr fontId="2"/>
  </si>
  <si>
    <t>合計（冊）</t>
    <rPh sb="0" eb="2">
      <t>ゴウケイ</t>
    </rPh>
    <rPh sb="3" eb="4">
      <t>サツ</t>
    </rPh>
    <phoneticPr fontId="2"/>
  </si>
  <si>
    <t>(団体)</t>
    <rPh sb="1" eb="3">
      <t>ダンタイ</t>
    </rPh>
    <phoneticPr fontId="2"/>
  </si>
  <si>
    <t>(回)</t>
    <rPh sb="1" eb="2">
      <t>カイ</t>
    </rPh>
    <phoneticPr fontId="2"/>
  </si>
  <si>
    <t>マイクロフィルム・フィッシュ複写</t>
    <rPh sb="14" eb="16">
      <t>フクシャ</t>
    </rPh>
    <phoneticPr fontId="2"/>
  </si>
  <si>
    <t>CD-ROM等電子出版物複写</t>
    <rPh sb="6" eb="7">
      <t>トウ</t>
    </rPh>
    <rPh sb="7" eb="9">
      <t>デンシ</t>
    </rPh>
    <rPh sb="9" eb="12">
      <t>シュッパンブツ</t>
    </rPh>
    <rPh sb="12" eb="14">
      <t>フクシャ</t>
    </rPh>
    <phoneticPr fontId="2"/>
  </si>
  <si>
    <t>備   考</t>
    <rPh sb="0" eb="5">
      <t>ビコウ</t>
    </rPh>
    <phoneticPr fontId="2"/>
  </si>
  <si>
    <t>受付件数</t>
    <rPh sb="0" eb="2">
      <t>ウケツケ</t>
    </rPh>
    <rPh sb="2" eb="4">
      <t>ケンスウ</t>
    </rPh>
    <phoneticPr fontId="2"/>
  </si>
  <si>
    <t>　受付区分</t>
    <rPh sb="1" eb="3">
      <t>ウケツケ</t>
    </rPh>
    <rPh sb="3" eb="5">
      <t>クブン</t>
    </rPh>
    <phoneticPr fontId="2"/>
  </si>
  <si>
    <t>(件)</t>
    <rPh sb="1" eb="2">
      <t>ケン</t>
    </rPh>
    <phoneticPr fontId="2"/>
  </si>
  <si>
    <t>複写料金（白黒）</t>
    <rPh sb="0" eb="2">
      <t>フクシャ</t>
    </rPh>
    <rPh sb="2" eb="4">
      <t>リョウキン</t>
    </rPh>
    <rPh sb="5" eb="7">
      <t>シロクロ</t>
    </rPh>
    <phoneticPr fontId="2"/>
  </si>
  <si>
    <t>カラー複写料金</t>
    <rPh sb="3" eb="5">
      <t>フクシャ</t>
    </rPh>
    <rPh sb="5" eb="7">
      <t>リョウキン</t>
    </rPh>
    <phoneticPr fontId="2"/>
  </si>
  <si>
    <t>コピー枚数</t>
    <rPh sb="3" eb="5">
      <t>マイスウ</t>
    </rPh>
    <phoneticPr fontId="2"/>
  </si>
  <si>
    <t>コピー料金</t>
    <rPh sb="3" eb="5">
      <t>リョウキン</t>
    </rPh>
    <phoneticPr fontId="2"/>
  </si>
  <si>
    <t>　購  入</t>
    <rPh sb="1" eb="5">
      <t>コウニュウ</t>
    </rPh>
    <phoneticPr fontId="2"/>
  </si>
  <si>
    <t xml:space="preserve">　口   頭 </t>
    <rPh sb="1" eb="6">
      <t>コウトウ</t>
    </rPh>
    <phoneticPr fontId="2"/>
  </si>
  <si>
    <t>　電   話</t>
    <rPh sb="1" eb="6">
      <t>デンワ</t>
    </rPh>
    <phoneticPr fontId="2"/>
  </si>
  <si>
    <t>　文   書</t>
    <rPh sb="1" eb="6">
      <t>ブンショ</t>
    </rPh>
    <phoneticPr fontId="2"/>
  </si>
  <si>
    <t>利用案内</t>
    <rPh sb="0" eb="2">
      <t>リヨウ</t>
    </rPh>
    <rPh sb="2" eb="4">
      <t>アンナイ</t>
    </rPh>
    <phoneticPr fontId="2"/>
  </si>
  <si>
    <t>調査相談</t>
    <rPh sb="0" eb="2">
      <t>チョウサ</t>
    </rPh>
    <rPh sb="2" eb="4">
      <t>ソウダン</t>
    </rPh>
    <phoneticPr fontId="2"/>
  </si>
  <si>
    <t>　専  任</t>
    <rPh sb="1" eb="5">
      <t>センニン</t>
    </rPh>
    <phoneticPr fontId="2"/>
  </si>
  <si>
    <t>　兼  任</t>
    <rPh sb="1" eb="5">
      <t>ケンニン</t>
    </rPh>
    <phoneticPr fontId="2"/>
  </si>
  <si>
    <t>(冊・点)</t>
    <rPh sb="1" eb="2">
      <t>サツ</t>
    </rPh>
    <rPh sb="3" eb="4">
      <t>テン</t>
    </rPh>
    <phoneticPr fontId="2"/>
  </si>
  <si>
    <t xml:space="preserve">   (枚)</t>
    <rPh sb="4" eb="5">
      <t>マイ</t>
    </rPh>
    <phoneticPr fontId="2"/>
  </si>
  <si>
    <t>(円/1枚)</t>
    <rPh sb="1" eb="2">
      <t>エン</t>
    </rPh>
    <rPh sb="4" eb="5">
      <t>マイ</t>
    </rPh>
    <phoneticPr fontId="2"/>
  </si>
  <si>
    <t>(枚)</t>
    <rPh sb="1" eb="2">
      <t>マイ</t>
    </rPh>
    <phoneticPr fontId="2"/>
  </si>
  <si>
    <t>　希  望</t>
    <rPh sb="1" eb="5">
      <t>キボウ</t>
    </rPh>
    <phoneticPr fontId="2"/>
  </si>
  <si>
    <t>借受数</t>
    <rPh sb="0" eb="1">
      <t>シャク</t>
    </rPh>
    <rPh sb="1" eb="2">
      <t>ジュ</t>
    </rPh>
    <rPh sb="2" eb="3">
      <t>スウ</t>
    </rPh>
    <phoneticPr fontId="2"/>
  </si>
  <si>
    <t>分室・ｻｰﾋﾞｽ･ﾎﾟｲﾝﾄ</t>
    <rPh sb="0" eb="2">
      <t>ブンシツ</t>
    </rPh>
    <phoneticPr fontId="2"/>
  </si>
  <si>
    <t>本館</t>
    <rPh sb="0" eb="2">
      <t>ホンカン</t>
    </rPh>
    <phoneticPr fontId="2"/>
  </si>
  <si>
    <t>現行システム稼働年月日</t>
    <rPh sb="0" eb="2">
      <t>ゲンコウ</t>
    </rPh>
    <rPh sb="6" eb="8">
      <t>カドウ</t>
    </rPh>
    <rPh sb="8" eb="11">
      <t>ネンガッピ</t>
    </rPh>
    <phoneticPr fontId="2"/>
  </si>
  <si>
    <t>端末</t>
    <rPh sb="0" eb="2">
      <t>タンマツ</t>
    </rPh>
    <phoneticPr fontId="2"/>
  </si>
  <si>
    <t>導入経費</t>
    <rPh sb="0" eb="2">
      <t>ドウニュウ</t>
    </rPh>
    <rPh sb="2" eb="4">
      <t>ケイヒ</t>
    </rPh>
    <phoneticPr fontId="2"/>
  </si>
  <si>
    <t>蔵書検索</t>
    <rPh sb="0" eb="2">
      <t>ゾウショ</t>
    </rPh>
    <rPh sb="2" eb="4">
      <t>ケンサク</t>
    </rPh>
    <phoneticPr fontId="2"/>
  </si>
  <si>
    <t>予約受付</t>
    <rPh sb="0" eb="2">
      <t>ヨヤク</t>
    </rPh>
    <rPh sb="2" eb="4">
      <t>ウケツケ</t>
    </rPh>
    <phoneticPr fontId="2"/>
  </si>
  <si>
    <t>Ｗｅｂサーバーの所在</t>
    <rPh sb="8" eb="10">
      <t>ショザイ</t>
    </rPh>
    <phoneticPr fontId="2"/>
  </si>
  <si>
    <t>うち利用者開放端末</t>
    <rPh sb="2" eb="5">
      <t>リヨウシャ</t>
    </rPh>
    <rPh sb="5" eb="7">
      <t>カイホウ</t>
    </rPh>
    <rPh sb="7" eb="9">
      <t>タンマツ</t>
    </rPh>
    <phoneticPr fontId="2"/>
  </si>
  <si>
    <t>利用者開放</t>
    <rPh sb="0" eb="3">
      <t>リヨウシャ</t>
    </rPh>
    <rPh sb="3" eb="5">
      <t>カイホウ</t>
    </rPh>
    <phoneticPr fontId="2"/>
  </si>
  <si>
    <t>(千円)</t>
    <rPh sb="1" eb="3">
      <t>センエン</t>
    </rPh>
    <phoneticPr fontId="2"/>
  </si>
  <si>
    <t>図書、ＡＶ</t>
    <rPh sb="0" eb="2">
      <t>トショ</t>
    </rPh>
    <phoneticPr fontId="2"/>
  </si>
  <si>
    <t>端末台数</t>
    <rPh sb="0" eb="2">
      <t>タンマツ</t>
    </rPh>
    <rPh sb="2" eb="4">
      <t>ダイスウ</t>
    </rPh>
    <phoneticPr fontId="2"/>
  </si>
  <si>
    <t>（千円）</t>
  </si>
  <si>
    <t>臨時的経費</t>
    <rPh sb="0" eb="2">
      <t>リンジ</t>
    </rPh>
    <rPh sb="2" eb="3">
      <t>テキ</t>
    </rPh>
    <rPh sb="3" eb="5">
      <t>ケイヒ</t>
    </rPh>
    <phoneticPr fontId="2"/>
  </si>
  <si>
    <t>備     考</t>
  </si>
  <si>
    <t>　資料費</t>
    <rPh sb="1" eb="2">
      <t>シ</t>
    </rPh>
    <rPh sb="2" eb="3">
      <t>リョウ</t>
    </rPh>
    <rPh sb="3" eb="4">
      <t>ヒ</t>
    </rPh>
    <phoneticPr fontId="2"/>
  </si>
  <si>
    <t>図書館費</t>
    <rPh sb="0" eb="3">
      <t>トショカン</t>
    </rPh>
    <rPh sb="3" eb="4">
      <t>ヒ</t>
    </rPh>
    <phoneticPr fontId="2"/>
  </si>
  <si>
    <t>雑誌新聞費</t>
    <rPh sb="0" eb="2">
      <t>ザッシ</t>
    </rPh>
    <rPh sb="2" eb="4">
      <t>シンブン</t>
    </rPh>
    <rPh sb="4" eb="5">
      <t>ヒ</t>
    </rPh>
    <phoneticPr fontId="2"/>
  </si>
  <si>
    <t>視聴覚資料費</t>
    <rPh sb="0" eb="3">
      <t>シチョウカク</t>
    </rPh>
    <rPh sb="3" eb="5">
      <t>シリョウ</t>
    </rPh>
    <rPh sb="5" eb="6">
      <t>ヒ</t>
    </rPh>
    <phoneticPr fontId="2"/>
  </si>
  <si>
    <t>その他の資料費</t>
    <rPh sb="2" eb="3">
      <t>タ</t>
    </rPh>
    <rPh sb="4" eb="7">
      <t>シリョウヒ</t>
    </rPh>
    <phoneticPr fontId="2"/>
  </si>
  <si>
    <t>（千円）</t>
    <rPh sb="1" eb="3">
      <t>センエン</t>
    </rPh>
    <phoneticPr fontId="2"/>
  </si>
  <si>
    <t>うち人件費をのぞく図書館費</t>
    <rPh sb="2" eb="5">
      <t>ジンケンヒ</t>
    </rPh>
    <rPh sb="9" eb="12">
      <t>トショカン</t>
    </rPh>
    <rPh sb="12" eb="13">
      <t>ヒ</t>
    </rPh>
    <phoneticPr fontId="2"/>
  </si>
  <si>
    <t>県市町村費</t>
    <rPh sb="0" eb="1">
      <t>ケン</t>
    </rPh>
    <rPh sb="1" eb="4">
      <t>シチョウソン</t>
    </rPh>
    <rPh sb="4" eb="5">
      <t>ヒ</t>
    </rPh>
    <phoneticPr fontId="2"/>
  </si>
  <si>
    <t>教育費予算</t>
    <rPh sb="0" eb="2">
      <t>キョウイク</t>
    </rPh>
    <rPh sb="2" eb="3">
      <t>ヒ</t>
    </rPh>
    <rPh sb="3" eb="5">
      <t>ヨサン</t>
    </rPh>
    <phoneticPr fontId="2"/>
  </si>
  <si>
    <t>予算に占める</t>
    <rPh sb="0" eb="2">
      <t>ヨサン</t>
    </rPh>
    <rPh sb="3" eb="4">
      <t>シ</t>
    </rPh>
    <phoneticPr fontId="2"/>
  </si>
  <si>
    <t>に占める</t>
    <rPh sb="1" eb="2">
      <t>シ</t>
    </rPh>
    <phoneticPr fontId="2"/>
  </si>
  <si>
    <t>備      考</t>
    <rPh sb="0" eb="8">
      <t>ビコウ</t>
    </rPh>
    <phoneticPr fontId="2"/>
  </si>
  <si>
    <t>割合</t>
    <rPh sb="0" eb="2">
      <t>ワリアイ</t>
    </rPh>
    <phoneticPr fontId="2"/>
  </si>
  <si>
    <t>自動車図書館用資料費</t>
  </si>
  <si>
    <t>分室、S・P用資料費</t>
  </si>
  <si>
    <t>群馬</t>
  </si>
  <si>
    <t>新町</t>
  </si>
  <si>
    <t>桐生</t>
  </si>
  <si>
    <t>－</t>
  </si>
  <si>
    <t>榛名</t>
  </si>
  <si>
    <t>-</t>
  </si>
  <si>
    <t>視聴覚資料等所蔵・受入状況</t>
  </si>
  <si>
    <t>本館個人利用登録</t>
  </si>
  <si>
    <t>レファレンス等</t>
  </si>
  <si>
    <t>視聴覚資料利用</t>
  </si>
  <si>
    <t>コンピュ－タ・システム</t>
  </si>
  <si>
    <t>複写件数</t>
    <rPh sb="0" eb="2">
      <t>フクシャ</t>
    </rPh>
    <rPh sb="2" eb="4">
      <t>ケンスウ</t>
    </rPh>
    <phoneticPr fontId="2"/>
  </si>
  <si>
    <t>渋川</t>
    <rPh sb="0" eb="2">
      <t>シブカワ</t>
    </rPh>
    <phoneticPr fontId="2"/>
  </si>
  <si>
    <t>小計</t>
    <rPh sb="0" eb="2">
      <t>ショウケイ</t>
    </rPh>
    <phoneticPr fontId="2"/>
  </si>
  <si>
    <t>桐生</t>
    <rPh sb="0" eb="2">
      <t>キリュウ</t>
    </rPh>
    <phoneticPr fontId="2"/>
  </si>
  <si>
    <t>　県内公共図書館間相互貸借状況</t>
    <rPh sb="1" eb="3">
      <t>ケンナイ</t>
    </rPh>
    <rPh sb="3" eb="5">
      <t>コウキョウ</t>
    </rPh>
    <rPh sb="5" eb="9">
      <t>トショカンカン</t>
    </rPh>
    <rPh sb="9" eb="11">
      <t>ソウゴ</t>
    </rPh>
    <rPh sb="11" eb="13">
      <t>タイシャク</t>
    </rPh>
    <rPh sb="13" eb="15">
      <t>ジョウキョウ</t>
    </rPh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</si>
  <si>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</si>
  <si>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</si>
  <si>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箕郷</t>
    <rPh sb="0" eb="2">
      <t>ミサト</t>
    </rPh>
    <phoneticPr fontId="2"/>
  </si>
  <si>
    <t>群馬</t>
    <rPh sb="0" eb="2">
      <t>グンマ</t>
    </rPh>
    <phoneticPr fontId="2"/>
  </si>
  <si>
    <t>新町</t>
    <rPh sb="0" eb="2">
      <t>シンマチ</t>
    </rPh>
    <phoneticPr fontId="2"/>
  </si>
  <si>
    <t>伊勢崎</t>
    <rPh sb="0" eb="3">
      <t>イセサキ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</si>
  <si>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</si>
  <si>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</si>
  <si>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</si>
  <si>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</si>
  <si>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</si>
  <si>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榛名</t>
    <rPh sb="0" eb="2">
      <t>ハルナ</t>
    </rPh>
    <phoneticPr fontId="2"/>
  </si>
  <si>
    <t>吉岡</t>
    <rPh sb="0" eb="2">
      <t>ヨシオカ</t>
    </rPh>
    <phoneticPr fontId="2"/>
  </si>
  <si>
    <t>吉井</t>
    <rPh sb="0" eb="2">
      <t>ヨシイ</t>
    </rPh>
    <phoneticPr fontId="2"/>
  </si>
  <si>
    <t>神流</t>
    <rPh sb="0" eb="1">
      <t>カミ</t>
    </rPh>
    <rPh sb="1" eb="2">
      <t>ナガ</t>
    </rPh>
    <phoneticPr fontId="2"/>
  </si>
  <si>
    <t>甘楽</t>
    <rPh sb="0" eb="2">
      <t>カンラ</t>
    </rPh>
    <phoneticPr fontId="2"/>
  </si>
  <si>
    <t>草津</t>
    <rPh sb="0" eb="2">
      <t>クサツ</t>
    </rPh>
    <phoneticPr fontId="2"/>
  </si>
  <si>
    <t>玉村</t>
    <rPh sb="0" eb="2">
      <t>タマムラ</t>
    </rPh>
    <phoneticPr fontId="2"/>
  </si>
  <si>
    <t>明和</t>
    <rPh sb="0" eb="2">
      <t>メイワ</t>
    </rPh>
    <phoneticPr fontId="2"/>
  </si>
  <si>
    <t>千代田</t>
    <rPh sb="0" eb="3">
      <t>チヨダ</t>
    </rPh>
    <phoneticPr fontId="2"/>
  </si>
  <si>
    <t>大泉</t>
    <rPh sb="0" eb="2">
      <t>オオイズミ</t>
    </rPh>
    <phoneticPr fontId="2"/>
  </si>
  <si>
    <t>邑楽</t>
    <rPh sb="0" eb="2">
      <t>オウラ</t>
    </rPh>
    <phoneticPr fontId="2"/>
  </si>
  <si>
    <t>県議会</t>
    <rPh sb="0" eb="3">
      <t>ケンギカイ</t>
    </rPh>
    <phoneticPr fontId="2"/>
  </si>
  <si>
    <t>県立</t>
    <rPh sb="0" eb="2">
      <t>ケンリツ</t>
    </rPh>
    <phoneticPr fontId="2"/>
  </si>
  <si>
    <t>県外</t>
    <rPh sb="0" eb="2">
      <t>ケンガイ</t>
    </rPh>
    <phoneticPr fontId="2"/>
  </si>
  <si>
    <t>備　　　　　考</t>
    <rPh sb="0" eb="7">
      <t>ビコウ</t>
    </rPh>
    <phoneticPr fontId="2"/>
  </si>
  <si>
    <t>ﾌｨｯｼｭ</t>
    <phoneticPr fontId="2"/>
  </si>
  <si>
    <t>､ﾌｨｯｼｭ</t>
    <phoneticPr fontId="2"/>
  </si>
  <si>
    <t>ＤＶＤ－ＲＯＭ</t>
    <phoneticPr fontId="2"/>
  </si>
  <si>
    <t>受入れ方法による内訳(冊)</t>
    <rPh sb="0" eb="2">
      <t>ウケイ</t>
    </rPh>
    <rPh sb="3" eb="5">
      <t>ホウホウ</t>
    </rPh>
    <rPh sb="8" eb="10">
      <t>ウチワケ</t>
    </rPh>
    <phoneticPr fontId="2"/>
  </si>
  <si>
    <r>
      <t>芸術</t>
    </r>
    <r>
      <rPr>
        <sz val="10"/>
        <rFont val="ＭＳ Ｐ明朝"/>
        <family val="1"/>
        <charset val="128"/>
      </rPr>
      <t>ｽﾎﾟｰﾂ</t>
    </r>
    <rPh sb="0" eb="2">
      <t>ゲイジュツ</t>
    </rPh>
    <phoneticPr fontId="2"/>
  </si>
  <si>
    <t>備    考</t>
    <phoneticPr fontId="2"/>
  </si>
  <si>
    <t>OS</t>
    <phoneticPr fontId="2"/>
  </si>
  <si>
    <t xml:space="preserve">  ソフト</t>
    <phoneticPr fontId="2"/>
  </si>
  <si>
    <t xml:space="preserve">  マーク</t>
    <phoneticPr fontId="2"/>
  </si>
  <si>
    <t>ﾗﾝﾆﾝｸﾞｺｽﾄ</t>
    <phoneticPr fontId="2"/>
  </si>
  <si>
    <t>メーカー</t>
    <phoneticPr fontId="2"/>
  </si>
  <si>
    <t>ホストコンピュータ</t>
    <phoneticPr fontId="2"/>
  </si>
  <si>
    <t>インターネット</t>
    <phoneticPr fontId="2"/>
  </si>
  <si>
    <t>団体</t>
    <rPh sb="0" eb="2">
      <t>ダンタイ</t>
    </rPh>
    <phoneticPr fontId="2"/>
  </si>
  <si>
    <t>　内容区分 (件)</t>
    <rPh sb="1" eb="3">
      <t>ナイヨウ</t>
    </rPh>
    <rPh sb="3" eb="5">
      <t>クブン</t>
    </rPh>
    <phoneticPr fontId="2"/>
  </si>
  <si>
    <t/>
  </si>
  <si>
    <t>借受館</t>
    <rPh sb="0" eb="2">
      <t>カリウケ</t>
    </rPh>
    <rPh sb="2" eb="3">
      <t>カン</t>
    </rPh>
    <phoneticPr fontId="2"/>
  </si>
  <si>
    <t>点字</t>
    <rPh sb="0" eb="2">
      <t>テンジ</t>
    </rPh>
    <phoneticPr fontId="2"/>
  </si>
  <si>
    <t>尾島</t>
    <rPh sb="0" eb="2">
      <t>オジマ</t>
    </rPh>
    <phoneticPr fontId="2"/>
  </si>
  <si>
    <t>尾島</t>
  </si>
  <si>
    <t>新田</t>
    <rPh sb="0" eb="2">
      <t>ニッタ</t>
    </rPh>
    <phoneticPr fontId="2"/>
  </si>
  <si>
    <t>新田</t>
  </si>
  <si>
    <t>沼田</t>
  </si>
  <si>
    <t>館林</t>
  </si>
  <si>
    <t>渋川</t>
  </si>
  <si>
    <t>北橘</t>
  </si>
  <si>
    <t>藤岡</t>
  </si>
  <si>
    <t>富岡</t>
  </si>
  <si>
    <t>安中</t>
  </si>
  <si>
    <t>笠懸</t>
  </si>
  <si>
    <t>大間々</t>
  </si>
  <si>
    <t>大間々</t>
    <rPh sb="0" eb="3">
      <t>オオママ</t>
    </rPh>
    <phoneticPr fontId="2"/>
  </si>
  <si>
    <t>吉岡</t>
  </si>
  <si>
    <t>吉井</t>
  </si>
  <si>
    <t>神流</t>
  </si>
  <si>
    <t>玉村</t>
  </si>
  <si>
    <t>明和</t>
  </si>
  <si>
    <t>大泉</t>
  </si>
  <si>
    <t>甘楽</t>
  </si>
  <si>
    <t>千代田</t>
  </si>
  <si>
    <t>邑楽</t>
  </si>
  <si>
    <t>県議会</t>
  </si>
  <si>
    <t>点字</t>
  </si>
  <si>
    <t>草津</t>
  </si>
  <si>
    <t>境</t>
  </si>
  <si>
    <t>赤堀</t>
  </si>
  <si>
    <t>赤堀</t>
    <rPh sb="0" eb="2">
      <t>アカボリ</t>
    </rPh>
    <phoneticPr fontId="2"/>
  </si>
  <si>
    <t>あずま</t>
    <phoneticPr fontId="2"/>
  </si>
  <si>
    <t>太田</t>
    <rPh sb="0" eb="2">
      <t>オオタ</t>
    </rPh>
    <phoneticPr fontId="2"/>
  </si>
  <si>
    <t>境</t>
    <rPh sb="0" eb="1">
      <t>サカイ</t>
    </rPh>
    <phoneticPr fontId="2"/>
  </si>
  <si>
    <t>松井田</t>
    <phoneticPr fontId="2"/>
  </si>
  <si>
    <t>新里</t>
    <rPh sb="0" eb="2">
      <t>ニイサト</t>
    </rPh>
    <phoneticPr fontId="2"/>
  </si>
  <si>
    <t>藪塚</t>
    <rPh sb="0" eb="2">
      <t>ヤブツカ</t>
    </rPh>
    <phoneticPr fontId="2"/>
  </si>
  <si>
    <t>北橘</t>
    <rPh sb="0" eb="2">
      <t>キタタチバナ</t>
    </rPh>
    <phoneticPr fontId="2"/>
  </si>
  <si>
    <t>松井田</t>
    <rPh sb="0" eb="3">
      <t>マツイダ</t>
    </rPh>
    <phoneticPr fontId="2"/>
  </si>
  <si>
    <t>笠懸</t>
    <rPh sb="0" eb="2">
      <t>カサガケ</t>
    </rPh>
    <phoneticPr fontId="2"/>
  </si>
  <si>
    <t>高崎市</t>
    <rPh sb="0" eb="3">
      <t>タカサキシ</t>
    </rPh>
    <phoneticPr fontId="2"/>
  </si>
  <si>
    <t>桐生市</t>
    <rPh sb="0" eb="3">
      <t>キリュウシ</t>
    </rPh>
    <phoneticPr fontId="2"/>
  </si>
  <si>
    <t>伊勢崎市</t>
    <rPh sb="0" eb="4">
      <t>イセサキシ</t>
    </rPh>
    <phoneticPr fontId="2"/>
  </si>
  <si>
    <t>伊勢崎</t>
    <phoneticPr fontId="2"/>
  </si>
  <si>
    <t>太田</t>
    <phoneticPr fontId="2"/>
  </si>
  <si>
    <t>太田市</t>
    <rPh sb="0" eb="3">
      <t>オオタシ</t>
    </rPh>
    <phoneticPr fontId="2"/>
  </si>
  <si>
    <t>渋川市</t>
    <rPh sb="0" eb="3">
      <t>シブカワシ</t>
    </rPh>
    <phoneticPr fontId="2"/>
  </si>
  <si>
    <t>安中市</t>
    <rPh sb="0" eb="3">
      <t>アンナカシ</t>
    </rPh>
    <phoneticPr fontId="2"/>
  </si>
  <si>
    <t>みどり市</t>
    <rPh sb="3" eb="4">
      <t>シ</t>
    </rPh>
    <phoneticPr fontId="2"/>
  </si>
  <si>
    <t>高崎</t>
    <phoneticPr fontId="2"/>
  </si>
  <si>
    <t>箕郷</t>
    <phoneticPr fontId="2"/>
  </si>
  <si>
    <t>新里</t>
    <phoneticPr fontId="2"/>
  </si>
  <si>
    <t>前橋</t>
    <phoneticPr fontId="2"/>
  </si>
  <si>
    <t>藪塚</t>
    <phoneticPr fontId="2"/>
  </si>
  <si>
    <t>館名</t>
    <rPh sb="0" eb="1">
      <t>カン</t>
    </rPh>
    <rPh sb="1" eb="2">
      <t>メイ</t>
    </rPh>
    <phoneticPr fontId="2"/>
  </si>
  <si>
    <t>県立</t>
  </si>
  <si>
    <t>貸出サービス概況</t>
    <rPh sb="0" eb="2">
      <t>カシダシ</t>
    </rPh>
    <rPh sb="6" eb="8">
      <t>ガイキョウ</t>
    </rPh>
    <phoneticPr fontId="2"/>
  </si>
  <si>
    <t>大泉</t>
    <rPh sb="0" eb="2">
      <t>オオイズミ</t>
    </rPh>
    <phoneticPr fontId="1"/>
  </si>
  <si>
    <t>草津</t>
    <rPh sb="0" eb="2">
      <t>クサツ</t>
    </rPh>
    <phoneticPr fontId="1"/>
  </si>
  <si>
    <t>前橋市</t>
    <rPh sb="2" eb="3">
      <t>シ</t>
    </rPh>
    <phoneticPr fontId="2"/>
  </si>
  <si>
    <t>前橋こ</t>
    <rPh sb="0" eb="2">
      <t>マエバシ</t>
    </rPh>
    <phoneticPr fontId="2"/>
  </si>
  <si>
    <t>うち児童</t>
    <rPh sb="2" eb="4">
      <t>ジドウ</t>
    </rPh>
    <phoneticPr fontId="2"/>
  </si>
  <si>
    <t>前橋分</t>
    <rPh sb="0" eb="2">
      <t>マエバシ</t>
    </rPh>
    <rPh sb="2" eb="3">
      <t>ブン</t>
    </rPh>
    <phoneticPr fontId="2"/>
  </si>
  <si>
    <t>前橋市</t>
    <rPh sb="0" eb="3">
      <t>マエバシシ</t>
    </rPh>
    <phoneticPr fontId="2"/>
  </si>
  <si>
    <t>総  計</t>
    <rPh sb="0" eb="4">
      <t>ソウケイ</t>
    </rPh>
    <phoneticPr fontId="4"/>
  </si>
  <si>
    <t>前橋</t>
  </si>
  <si>
    <t>2012.1.5</t>
  </si>
  <si>
    <t>2008.2.1</t>
  </si>
  <si>
    <t>H20,2,1</t>
  </si>
  <si>
    <t>Ｈ20.2</t>
  </si>
  <si>
    <t>2008.7.11</t>
  </si>
  <si>
    <t>H11.7</t>
  </si>
  <si>
    <t>2007.10.1</t>
  </si>
  <si>
    <t>2010.3.31</t>
  </si>
  <si>
    <t>H20.08</t>
  </si>
  <si>
    <t>H21.10</t>
  </si>
  <si>
    <t>中之条</t>
  </si>
  <si>
    <t>（学生の区分）</t>
    <rPh sb="1" eb="3">
      <t>ガクセイ</t>
    </rPh>
    <rPh sb="4" eb="6">
      <t>クブン</t>
    </rPh>
    <phoneticPr fontId="2"/>
  </si>
  <si>
    <t xml:space="preserve">  機          種</t>
    <rPh sb="2" eb="3">
      <t>キ</t>
    </rPh>
    <rPh sb="13" eb="14">
      <t>シュ</t>
    </rPh>
    <phoneticPr fontId="2"/>
  </si>
  <si>
    <t>上野</t>
    <rPh sb="0" eb="2">
      <t>ウエノ</t>
    </rPh>
    <phoneticPr fontId="4"/>
  </si>
  <si>
    <t>上野</t>
    <rPh sb="0" eb="2">
      <t>ウエノ</t>
    </rPh>
    <phoneticPr fontId="2"/>
  </si>
  <si>
    <t>洋　 書</t>
    <rPh sb="0" eb="4">
      <t>ヨウショ</t>
    </rPh>
    <phoneticPr fontId="2"/>
  </si>
  <si>
    <t>総 記</t>
    <rPh sb="0" eb="3">
      <t>ソウキ</t>
    </rPh>
    <phoneticPr fontId="2"/>
  </si>
  <si>
    <t>その他</t>
    <rPh sb="0" eb="3">
      <t>ソノタ</t>
    </rPh>
    <phoneticPr fontId="2"/>
  </si>
  <si>
    <t>文  　学</t>
    <rPh sb="0" eb="5">
      <t>ブンガク</t>
    </rPh>
    <phoneticPr fontId="2"/>
  </si>
  <si>
    <t>言　 語</t>
    <rPh sb="0" eb="4">
      <t>ゲンゴ</t>
    </rPh>
    <phoneticPr fontId="2"/>
  </si>
  <si>
    <t>学生</t>
    <rPh sb="0" eb="2">
      <t>ガクセイ</t>
    </rPh>
    <phoneticPr fontId="2"/>
  </si>
  <si>
    <t>一  般</t>
    <rPh sb="0" eb="4">
      <t>イッパン</t>
    </rPh>
    <phoneticPr fontId="2"/>
  </si>
  <si>
    <t>一   般</t>
    <rPh sb="0" eb="5">
      <t>イッパン</t>
    </rPh>
    <phoneticPr fontId="2"/>
  </si>
  <si>
    <t>合   計</t>
    <rPh sb="0" eb="5">
      <t>ゴウケイ</t>
    </rPh>
    <phoneticPr fontId="2"/>
  </si>
  <si>
    <t xml:space="preserve">分　類　別　貸  出  冊  数              </t>
    <rPh sb="0" eb="5">
      <t>ブンルイベツ</t>
    </rPh>
    <rPh sb="6" eb="10">
      <t>カシダシ</t>
    </rPh>
    <rPh sb="12" eb="16">
      <t>サツスウ</t>
    </rPh>
    <phoneticPr fontId="2"/>
  </si>
  <si>
    <t xml:space="preserve"> (冊)</t>
  </si>
  <si>
    <t>購    入</t>
    <rPh sb="0" eb="6">
      <t>コウニュウ</t>
    </rPh>
    <phoneticPr fontId="2"/>
  </si>
  <si>
    <t>寄    贈</t>
    <rPh sb="0" eb="6">
      <t>キゾウ</t>
    </rPh>
    <phoneticPr fontId="2"/>
  </si>
  <si>
    <t>購入</t>
    <rPh sb="0" eb="2">
      <t>コウニュウ</t>
    </rPh>
    <phoneticPr fontId="2"/>
  </si>
  <si>
    <t>寄贈</t>
    <rPh sb="0" eb="2">
      <t>キゾウ</t>
    </rPh>
    <phoneticPr fontId="2"/>
  </si>
  <si>
    <t>その他１</t>
    <rPh sb="0" eb="3">
      <t>ソノタ</t>
    </rPh>
    <phoneticPr fontId="2"/>
  </si>
  <si>
    <t>有効登録者数（人）</t>
    <rPh sb="0" eb="2">
      <t>ユウコウ</t>
    </rPh>
    <rPh sb="2" eb="5">
      <t>トウロクシャ</t>
    </rPh>
    <rPh sb="5" eb="6">
      <t>スウ</t>
    </rPh>
    <rPh sb="7" eb="8">
      <t>ニン</t>
    </rPh>
    <phoneticPr fontId="2"/>
  </si>
  <si>
    <t xml:space="preserve">  全　蔵　書　冊　数　内　訳</t>
    <phoneticPr fontId="2"/>
  </si>
  <si>
    <t>中之条</t>
    <phoneticPr fontId="2"/>
  </si>
  <si>
    <t>　備　　考</t>
    <phoneticPr fontId="2"/>
  </si>
  <si>
    <t>ＣＤーＲＯＭ</t>
    <phoneticPr fontId="2"/>
  </si>
  <si>
    <t>ﾏｲｸﾛﾌｨﾙﾑ、</t>
    <phoneticPr fontId="2"/>
  </si>
  <si>
    <t>ﾏｲｸﾛﾌｨﾙﾑ</t>
    <phoneticPr fontId="2"/>
  </si>
  <si>
    <t>吉岡</t>
    <phoneticPr fontId="2"/>
  </si>
  <si>
    <t xml:space="preserve"> </t>
    <phoneticPr fontId="2"/>
  </si>
  <si>
    <t>e－メール</t>
    <phoneticPr fontId="2"/>
  </si>
  <si>
    <t>-</t>
    <phoneticPr fontId="2"/>
  </si>
  <si>
    <t>-</t>
    <phoneticPr fontId="2"/>
  </si>
  <si>
    <t>(点)</t>
    <phoneticPr fontId="2"/>
  </si>
  <si>
    <t>CD-ROM,　DVD-ROM</t>
    <phoneticPr fontId="2"/>
  </si>
  <si>
    <t>備  考</t>
    <phoneticPr fontId="2"/>
  </si>
  <si>
    <t>Ｃ  Ｄ</t>
    <phoneticPr fontId="2"/>
  </si>
  <si>
    <t>レコード</t>
    <phoneticPr fontId="2"/>
  </si>
  <si>
    <t>カセット</t>
    <phoneticPr fontId="2"/>
  </si>
  <si>
    <t>ﾋﾞﾃﾞｵ</t>
    <phoneticPr fontId="2"/>
  </si>
  <si>
    <t>ＬＤ</t>
    <phoneticPr fontId="2"/>
  </si>
  <si>
    <t>DVD</t>
    <phoneticPr fontId="2"/>
  </si>
  <si>
    <t>（％）</t>
    <phoneticPr fontId="2"/>
  </si>
  <si>
    <t>富士通</t>
    <rPh sb="0" eb="3">
      <t>フジツウ</t>
    </rPh>
    <phoneticPr fontId="3"/>
  </si>
  <si>
    <t>パソコン</t>
  </si>
  <si>
    <t>iLiswing V3</t>
  </si>
  <si>
    <t>TRCT</t>
  </si>
  <si>
    <t>○</t>
  </si>
  <si>
    <t>外部</t>
  </si>
  <si>
    <t>未実施</t>
    <rPh sb="0" eb="3">
      <t>ミジッシ</t>
    </rPh>
    <phoneticPr fontId="3"/>
  </si>
  <si>
    <t>TRC</t>
  </si>
  <si>
    <t>館内</t>
  </si>
  <si>
    <t>NEC</t>
  </si>
  <si>
    <t>庁内</t>
  </si>
  <si>
    <t>×</t>
  </si>
  <si>
    <t>Linux</t>
  </si>
  <si>
    <t>ワークステーション</t>
  </si>
  <si>
    <t>PRIMERGY</t>
  </si>
  <si>
    <t>ＴＲＣ</t>
  </si>
  <si>
    <t>TRC T</t>
  </si>
  <si>
    <t>富士通</t>
  </si>
  <si>
    <t>(種)</t>
    <rPh sb="1" eb="2">
      <t>シュ</t>
    </rPh>
    <phoneticPr fontId="2"/>
  </si>
  <si>
    <t>巡回駐車場数</t>
    <rPh sb="0" eb="2">
      <t>ジュンカイ</t>
    </rPh>
    <rPh sb="2" eb="4">
      <t>チュウシャ</t>
    </rPh>
    <rPh sb="4" eb="5">
      <t>ジョウ</t>
    </rPh>
    <rPh sb="5" eb="6">
      <t>スウ</t>
    </rPh>
    <phoneticPr fontId="2"/>
  </si>
  <si>
    <t>オンラインデータベース複写</t>
    <rPh sb="11" eb="13">
      <t>フクシャ</t>
    </rPh>
    <phoneticPr fontId="2"/>
  </si>
  <si>
    <t>中央館で一括計上</t>
    <rPh sb="0" eb="2">
      <t>チュウオウ</t>
    </rPh>
    <rPh sb="2" eb="3">
      <t>カン</t>
    </rPh>
    <rPh sb="4" eb="6">
      <t>イッカツ</t>
    </rPh>
    <rPh sb="6" eb="8">
      <t>ケイジョウ</t>
    </rPh>
    <phoneticPr fontId="3"/>
  </si>
  <si>
    <t>太田美</t>
    <rPh sb="0" eb="2">
      <t>オオタ</t>
    </rPh>
    <rPh sb="2" eb="3">
      <t>ビ</t>
    </rPh>
    <phoneticPr fontId="2"/>
  </si>
  <si>
    <t>藪塚</t>
    <rPh sb="0" eb="2">
      <t>ヤブヅカ</t>
    </rPh>
    <phoneticPr fontId="2"/>
  </si>
  <si>
    <t>500GB</t>
  </si>
  <si>
    <t>Windows10</t>
  </si>
  <si>
    <t>ライブマックス</t>
  </si>
  <si>
    <t>その他に学校連携を計上</t>
  </si>
  <si>
    <t>文    　学</t>
    <rPh sb="0" eb="1">
      <t>ブン</t>
    </rPh>
    <rPh sb="6" eb="7">
      <t>ガク</t>
    </rPh>
    <phoneticPr fontId="2"/>
  </si>
  <si>
    <t>Express5800</t>
  </si>
  <si>
    <t>クラウド</t>
  </si>
  <si>
    <t>WebiLis</t>
  </si>
  <si>
    <t>蔵　書　Ⅰ</t>
    <phoneticPr fontId="2"/>
  </si>
  <si>
    <t>蔵　書　Ⅱ</t>
    <phoneticPr fontId="2"/>
  </si>
  <si>
    <t>受 入 図 書 冊 数</t>
    <phoneticPr fontId="2"/>
  </si>
  <si>
    <t xml:space="preserve">  返却待ち</t>
    <rPh sb="2" eb="4">
      <t>ヘンキャク</t>
    </rPh>
    <rPh sb="4" eb="5">
      <t>マ</t>
    </rPh>
    <phoneticPr fontId="2"/>
  </si>
  <si>
    <t xml:space="preserve">  予約</t>
    <rPh sb="2" eb="4">
      <t>ヨヤク</t>
    </rPh>
    <phoneticPr fontId="2"/>
  </si>
  <si>
    <t>複写枚数</t>
    <rPh sb="0" eb="2">
      <t>フクシャ</t>
    </rPh>
    <rPh sb="2" eb="4">
      <t>マイスウ</t>
    </rPh>
    <phoneticPr fontId="2"/>
  </si>
  <si>
    <t>　レ フ ァ レ ン ス</t>
    <phoneticPr fontId="2"/>
  </si>
  <si>
    <t>　担当者数  (人)</t>
    <rPh sb="1" eb="4">
      <t>タントウシャ</t>
    </rPh>
    <rPh sb="4" eb="5">
      <t>スウ</t>
    </rPh>
    <rPh sb="8" eb="9">
      <t>ニン</t>
    </rPh>
    <phoneticPr fontId="2"/>
  </si>
  <si>
    <t xml:space="preserve">  文 献 複 写</t>
    <rPh sb="2" eb="3">
      <t>ブン</t>
    </rPh>
    <rPh sb="4" eb="5">
      <t>ケン</t>
    </rPh>
    <rPh sb="6" eb="7">
      <t>フク</t>
    </rPh>
    <rPh sb="8" eb="9">
      <t>シャ</t>
    </rPh>
    <phoneticPr fontId="2"/>
  </si>
  <si>
    <t>　リ ク エ ス ト</t>
    <phoneticPr fontId="2"/>
  </si>
  <si>
    <t xml:space="preserve">  相互貸借</t>
    <rPh sb="2" eb="4">
      <t>ソウゴ</t>
    </rPh>
    <rPh sb="4" eb="6">
      <t>タイシャク</t>
    </rPh>
    <phoneticPr fontId="2"/>
  </si>
  <si>
    <t xml:space="preserve">  貸出数</t>
    <rPh sb="2" eb="4">
      <t>カシダシ</t>
    </rPh>
    <rPh sb="4" eb="5">
      <t>スウ</t>
    </rPh>
    <phoneticPr fontId="2"/>
  </si>
  <si>
    <t>資 料 種 別 利 用 数</t>
    <rPh sb="0" eb="1">
      <t>シ</t>
    </rPh>
    <rPh sb="2" eb="3">
      <t>リョウ</t>
    </rPh>
    <rPh sb="4" eb="5">
      <t>タネ</t>
    </rPh>
    <rPh sb="6" eb="7">
      <t>ベツ</t>
    </rPh>
    <rPh sb="8" eb="9">
      <t>リ</t>
    </rPh>
    <rPh sb="10" eb="11">
      <t>ヨウ</t>
    </rPh>
    <rPh sb="12" eb="13">
      <t>カズ</t>
    </rPh>
    <phoneticPr fontId="2"/>
  </si>
  <si>
    <t>利 用 点 数</t>
    <rPh sb="0" eb="1">
      <t>リ</t>
    </rPh>
    <rPh sb="2" eb="3">
      <t>ヨウ</t>
    </rPh>
    <rPh sb="4" eb="5">
      <t>テン</t>
    </rPh>
    <rPh sb="6" eb="7">
      <t>カズ</t>
    </rPh>
    <phoneticPr fontId="2"/>
  </si>
  <si>
    <t>合  計</t>
    <rPh sb="0" eb="1">
      <t>ゴウ</t>
    </rPh>
    <rPh sb="3" eb="4">
      <t>ケイ</t>
    </rPh>
    <phoneticPr fontId="2"/>
  </si>
  <si>
    <t>貸 出 別 利 用 数</t>
    <rPh sb="0" eb="1">
      <t>カシ</t>
    </rPh>
    <rPh sb="2" eb="3">
      <t>デ</t>
    </rPh>
    <rPh sb="4" eb="5">
      <t>ベツ</t>
    </rPh>
    <rPh sb="6" eb="7">
      <t>リ</t>
    </rPh>
    <rPh sb="8" eb="9">
      <t>ヨウ</t>
    </rPh>
    <rPh sb="10" eb="11">
      <t>スウ</t>
    </rPh>
    <phoneticPr fontId="2"/>
  </si>
  <si>
    <t xml:space="preserve"> ハ  ー  ド</t>
    <phoneticPr fontId="2"/>
  </si>
  <si>
    <t>ディスク    記憶容量</t>
    <rPh sb="8" eb="10">
      <t>キオク</t>
    </rPh>
    <rPh sb="10" eb="12">
      <t>ヨウリョウ</t>
    </rPh>
    <phoneticPr fontId="2"/>
  </si>
  <si>
    <t xml:space="preserve">    ホームページ</t>
    <phoneticPr fontId="2"/>
  </si>
  <si>
    <t>その他の        図書館費</t>
    <rPh sb="2" eb="3">
      <t>タ</t>
    </rPh>
    <rPh sb="12" eb="15">
      <t>トショカン</t>
    </rPh>
    <rPh sb="15" eb="16">
      <t>ヒ</t>
    </rPh>
    <phoneticPr fontId="2"/>
  </si>
  <si>
    <t xml:space="preserve">      合  計</t>
    <rPh sb="6" eb="7">
      <t>ゴウ</t>
    </rPh>
    <rPh sb="9" eb="10">
      <t>ケイ</t>
    </rPh>
    <phoneticPr fontId="2"/>
  </si>
  <si>
    <t xml:space="preserve">  合  計</t>
    <rPh sb="2" eb="3">
      <t>ゴウ</t>
    </rPh>
    <rPh sb="5" eb="6">
      <t>ケイ</t>
    </rPh>
    <phoneticPr fontId="2"/>
  </si>
  <si>
    <t>(うち資料費）</t>
    <phoneticPr fontId="2"/>
  </si>
  <si>
    <t>図書費</t>
    <rPh sb="0" eb="2">
      <t>トショ</t>
    </rPh>
    <rPh sb="2" eb="3">
      <t>ヒ</t>
    </rPh>
    <phoneticPr fontId="2"/>
  </si>
  <si>
    <t>人件費</t>
    <rPh sb="0" eb="3">
      <t>ジンケンヒ</t>
    </rPh>
    <phoneticPr fontId="2"/>
  </si>
  <si>
    <t>経常経費</t>
    <rPh sb="0" eb="2">
      <t>ケイジョウ</t>
    </rPh>
    <rPh sb="2" eb="4">
      <t>ケイヒ</t>
    </rPh>
    <phoneticPr fontId="2"/>
  </si>
  <si>
    <t>総決算額</t>
    <rPh sb="0" eb="3">
      <t>ソウケッサン</t>
    </rPh>
    <rPh sb="3" eb="4">
      <t>ガク</t>
    </rPh>
    <phoneticPr fontId="2"/>
  </si>
  <si>
    <t>予算総額</t>
    <rPh sb="0" eb="2">
      <t>ヨサン</t>
    </rPh>
    <rPh sb="2" eb="4">
      <t>ソウガク</t>
    </rPh>
    <phoneticPr fontId="2"/>
  </si>
  <si>
    <t>資料費</t>
    <rPh sb="0" eb="1">
      <t>シ</t>
    </rPh>
    <rPh sb="1" eb="2">
      <t>リョウ</t>
    </rPh>
    <rPh sb="2" eb="3">
      <t>ヒ</t>
    </rPh>
    <phoneticPr fontId="2"/>
  </si>
  <si>
    <t>その他の   図書館費</t>
    <rPh sb="2" eb="3">
      <t>タ</t>
    </rPh>
    <rPh sb="7" eb="10">
      <t>トショカン</t>
    </rPh>
    <rPh sb="10" eb="11">
      <t>ヒ</t>
    </rPh>
    <phoneticPr fontId="2"/>
  </si>
  <si>
    <t>LiCS-Re2</t>
  </si>
  <si>
    <t>富士通</t>
    <rPh sb="0" eb="3">
      <t>フジツウ</t>
    </rPh>
    <phoneticPr fontId="1"/>
  </si>
  <si>
    <t>―</t>
  </si>
  <si>
    <t>VersaPro</t>
  </si>
  <si>
    <t>iLisfiera</t>
  </si>
  <si>
    <t>中央館で一括計上</t>
    <rPh sb="0" eb="3">
      <t>チュウオウカン</t>
    </rPh>
    <rPh sb="4" eb="8">
      <t>イッカツケイジョウ</t>
    </rPh>
    <phoneticPr fontId="3"/>
  </si>
  <si>
    <t>1800GB</t>
  </si>
  <si>
    <t>Windows Server 2019</t>
  </si>
  <si>
    <t>iLiswing V4</t>
  </si>
  <si>
    <t>WebiLis V4</t>
  </si>
  <si>
    <t>webiLis</t>
  </si>
  <si>
    <t>400GB</t>
  </si>
  <si>
    <t>PC-MKM31BZGB</t>
  </si>
  <si>
    <t>８GB</t>
  </si>
  <si>
    <t>Windows11</t>
  </si>
  <si>
    <t>FUJITSU</t>
  </si>
  <si>
    <t>Windows7</t>
  </si>
  <si>
    <t>ｸﾗｳﾄﾞ型ｻｰﾋﾞｽｼｽﾃﾑを導入したためﾊｰﾄﾞとOSは不明。</t>
  </si>
  <si>
    <t>webilis</t>
  </si>
  <si>
    <t>中之条</t>
    <rPh sb="0" eb="3">
      <t>ナカノジョウ</t>
    </rPh>
    <phoneticPr fontId="2"/>
  </si>
  <si>
    <t>貸出館</t>
    <rPh sb="0" eb="2">
      <t>カシダシ</t>
    </rPh>
    <rPh sb="2" eb="3">
      <t>カン</t>
    </rPh>
    <phoneticPr fontId="2"/>
  </si>
  <si>
    <t xml:space="preserve"> 登録者数</t>
  </si>
  <si>
    <t>登録開始年齢</t>
    <rPh sb="0" eb="2">
      <t>トウロク</t>
    </rPh>
    <rPh sb="2" eb="4">
      <t>カイシ</t>
    </rPh>
    <rPh sb="4" eb="6">
      <t>ネンレイ</t>
    </rPh>
    <phoneticPr fontId="2"/>
  </si>
  <si>
    <t>利用有効期間</t>
    <rPh sb="0" eb="2">
      <t>リヨウ</t>
    </rPh>
    <rPh sb="2" eb="4">
      <t>ユウコウ</t>
    </rPh>
    <rPh sb="4" eb="6">
      <t>キカン</t>
    </rPh>
    <phoneticPr fontId="2"/>
  </si>
  <si>
    <t>備　考</t>
    <rPh sb="0" eb="1">
      <t>ビ</t>
    </rPh>
    <rPh sb="2" eb="3">
      <t>コウ</t>
    </rPh>
    <phoneticPr fontId="2"/>
  </si>
  <si>
    <t>一般</t>
    <rPh sb="0" eb="2">
      <t>イッパン</t>
    </rPh>
    <phoneticPr fontId="4"/>
  </si>
  <si>
    <t>学生</t>
    <rPh sb="0" eb="2">
      <t>ガクセイ</t>
    </rPh>
    <phoneticPr fontId="4"/>
  </si>
  <si>
    <t>児童</t>
    <rPh sb="0" eb="2">
      <t>ジドウ</t>
    </rPh>
    <phoneticPr fontId="4"/>
  </si>
  <si>
    <t xml:space="preserve">  貸出冊数</t>
  </si>
  <si>
    <t>一  般</t>
    <rPh sb="0" eb="1">
      <t>イチ</t>
    </rPh>
    <rPh sb="3" eb="4">
      <t>ハン</t>
    </rPh>
    <phoneticPr fontId="2"/>
  </si>
  <si>
    <t>学  生</t>
    <rPh sb="0" eb="1">
      <t>ガク</t>
    </rPh>
    <rPh sb="3" eb="4">
      <t>セイ</t>
    </rPh>
    <phoneticPr fontId="2"/>
  </si>
  <si>
    <t>児  童</t>
    <rPh sb="0" eb="1">
      <t>ジ</t>
    </rPh>
    <rPh sb="3" eb="4">
      <t>ワラベ</t>
    </rPh>
    <phoneticPr fontId="2"/>
  </si>
  <si>
    <t>総  計</t>
    <rPh sb="0" eb="4">
      <t>ソウケイ</t>
    </rPh>
    <phoneticPr fontId="2"/>
  </si>
  <si>
    <t>本館個人貸出Ⅰ</t>
    <phoneticPr fontId="2"/>
  </si>
  <si>
    <t>本館個人貸出Ⅱ</t>
    <phoneticPr fontId="2"/>
  </si>
  <si>
    <t>県内公民館</t>
    <rPh sb="0" eb="2">
      <t>ケンナイ</t>
    </rPh>
    <rPh sb="2" eb="5">
      <t>コウミンカン</t>
    </rPh>
    <phoneticPr fontId="2"/>
  </si>
  <si>
    <t>県内大学･高専</t>
    <rPh sb="0" eb="2">
      <t>ケンナイ</t>
    </rPh>
    <rPh sb="2" eb="4">
      <t>ダイガク</t>
    </rPh>
    <rPh sb="5" eb="7">
      <t>コウセン</t>
    </rPh>
    <phoneticPr fontId="2"/>
  </si>
  <si>
    <t>県内高校</t>
    <rPh sb="0" eb="2">
      <t>ケンナイ</t>
    </rPh>
    <rPh sb="2" eb="4">
      <t>コウコウ</t>
    </rPh>
    <phoneticPr fontId="2"/>
  </si>
  <si>
    <t>群馬県立点字</t>
    <rPh sb="0" eb="3">
      <t>グンマケン</t>
    </rPh>
    <rPh sb="3" eb="4">
      <t>リツ</t>
    </rPh>
    <rPh sb="4" eb="6">
      <t>テンジ</t>
    </rPh>
    <phoneticPr fontId="2"/>
  </si>
  <si>
    <t>群馬県議会</t>
    <rPh sb="0" eb="2">
      <t>グンマ</t>
    </rPh>
    <rPh sb="2" eb="5">
      <t>ケンギカイ</t>
    </rPh>
    <phoneticPr fontId="2"/>
  </si>
  <si>
    <t>県内公共
図書館小計</t>
    <rPh sb="0" eb="2">
      <t>ケンナイ</t>
    </rPh>
    <rPh sb="2" eb="4">
      <t>コウキョウ</t>
    </rPh>
    <rPh sb="5" eb="8">
      <t>トショカン</t>
    </rPh>
    <rPh sb="8" eb="10">
      <t>ショウケイ</t>
    </rPh>
    <phoneticPr fontId="2"/>
  </si>
  <si>
    <t>県内図書館合計</t>
    <rPh sb="0" eb="2">
      <t>ケンナイ</t>
    </rPh>
    <rPh sb="2" eb="5">
      <t>トショカン</t>
    </rPh>
    <rPh sb="5" eb="7">
      <t>ゴウケイ</t>
    </rPh>
    <phoneticPr fontId="2"/>
  </si>
  <si>
    <t>総　　計</t>
    <rPh sb="0" eb="1">
      <t>ソウ</t>
    </rPh>
    <rPh sb="3" eb="4">
      <t>ケイ</t>
    </rPh>
    <phoneticPr fontId="2"/>
  </si>
  <si>
    <t>ProLiant DL360 Gen10</t>
  </si>
  <si>
    <t>1.2TB</t>
  </si>
  <si>
    <t>ELCIELO</t>
  </si>
  <si>
    <t>Windows10pro</t>
  </si>
  <si>
    <t>TRC,_NHK,NPL</t>
  </si>
  <si>
    <t>R2.11.11</t>
  </si>
  <si>
    <t>TRC,ﾄｯｶｰﾀ</t>
  </si>
  <si>
    <t>トーハン
LCS</t>
  </si>
  <si>
    <t>トーハン</t>
  </si>
  <si>
    <t>ESPRIMO</t>
  </si>
  <si>
    <t>Lics-Re3</t>
  </si>
  <si>
    <t>ソフテック</t>
  </si>
  <si>
    <t>LiCS-Re3</t>
  </si>
  <si>
    <t>名館長</t>
    <rPh sb="0" eb="3">
      <t>メイカンチョウ</t>
    </rPh>
    <phoneticPr fontId="3"/>
  </si>
  <si>
    <t>部分計上</t>
    <rPh sb="0" eb="2">
      <t>ブブン</t>
    </rPh>
    <rPh sb="2" eb="4">
      <t>ケイジョウ</t>
    </rPh>
    <phoneticPr fontId="1"/>
  </si>
  <si>
    <t xml:space="preserve">  登録者数</t>
    <rPh sb="2" eb="5">
      <t>トウロクシャ</t>
    </rPh>
    <rPh sb="5" eb="6">
      <t>スウ</t>
    </rPh>
    <phoneticPr fontId="2"/>
  </si>
  <si>
    <t>来館者数　　　</t>
    <rPh sb="0" eb="3">
      <t>ライカンシャ</t>
    </rPh>
    <rPh sb="3" eb="4">
      <t>スウ</t>
    </rPh>
    <phoneticPr fontId="2"/>
  </si>
  <si>
    <t xml:space="preserve">  個人貸出人数</t>
    <rPh sb="2" eb="4">
      <t>コジン</t>
    </rPh>
    <rPh sb="4" eb="6">
      <t>カシダシ</t>
    </rPh>
    <rPh sb="6" eb="8">
      <t>ニンズウ</t>
    </rPh>
    <phoneticPr fontId="2"/>
  </si>
  <si>
    <t xml:space="preserve">  貸出数</t>
    <rPh sb="2" eb="4">
      <t>カシダシ</t>
    </rPh>
    <rPh sb="4" eb="5">
      <t>カズ</t>
    </rPh>
    <phoneticPr fontId="2"/>
  </si>
  <si>
    <t>（図書＋視聴覚資料等）</t>
    <rPh sb="1" eb="3">
      <t>トショ</t>
    </rPh>
    <rPh sb="4" eb="7">
      <t>シチョウカク</t>
    </rPh>
    <rPh sb="7" eb="9">
      <t>シリョウ</t>
    </rPh>
    <rPh sb="9" eb="10">
      <t>トウ</t>
    </rPh>
    <phoneticPr fontId="2"/>
  </si>
  <si>
    <t xml:space="preserve">  本館奉仕</t>
    <rPh sb="2" eb="4">
      <t>ホンカン</t>
    </rPh>
    <rPh sb="4" eb="6">
      <t>ホウシ</t>
    </rPh>
    <phoneticPr fontId="2"/>
  </si>
  <si>
    <t xml:space="preserve">  個人貸出数</t>
    <rPh sb="2" eb="4">
      <t>コジン</t>
    </rPh>
    <rPh sb="4" eb="6">
      <t>カシダシ</t>
    </rPh>
    <rPh sb="6" eb="7">
      <t>カズ</t>
    </rPh>
    <phoneticPr fontId="2"/>
  </si>
  <si>
    <t>（人）</t>
    <phoneticPr fontId="4"/>
  </si>
  <si>
    <t>うち自治体内貸出</t>
    <rPh sb="2" eb="5">
      <t>ジチタイ</t>
    </rPh>
    <rPh sb="5" eb="6">
      <t>ナイ</t>
    </rPh>
    <rPh sb="6" eb="8">
      <t>カシダシ</t>
    </rPh>
    <phoneticPr fontId="2"/>
  </si>
  <si>
    <t>有効登録者数は新里含む</t>
    <rPh sb="0" eb="6">
      <t>ユウコウトウロクシャスウ</t>
    </rPh>
    <rPh sb="7" eb="9">
      <t>ニイサト</t>
    </rPh>
    <rPh sb="9" eb="10">
      <t>フク</t>
    </rPh>
    <phoneticPr fontId="3"/>
  </si>
  <si>
    <t>人口百人当冊数</t>
    <rPh sb="0" eb="2">
      <t>ジンコウ</t>
    </rPh>
    <rPh sb="2" eb="3">
      <t>ヒャク</t>
    </rPh>
    <rPh sb="3" eb="4">
      <t>ニン</t>
    </rPh>
    <rPh sb="4" eb="5">
      <t>ア</t>
    </rPh>
    <rPh sb="5" eb="7">
      <t>サッスウ</t>
    </rPh>
    <phoneticPr fontId="2"/>
  </si>
  <si>
    <t xml:space="preserve">  本  館</t>
    <rPh sb="2" eb="6">
      <t>ホンカン</t>
    </rPh>
    <phoneticPr fontId="2"/>
  </si>
  <si>
    <t>　宗教哲学</t>
    <rPh sb="1" eb="3">
      <t>シュウキョウ</t>
    </rPh>
    <rPh sb="3" eb="5">
      <t>テツガク</t>
    </rPh>
    <phoneticPr fontId="2"/>
  </si>
  <si>
    <t>　歴史地理</t>
    <rPh sb="1" eb="3">
      <t>レキシ</t>
    </rPh>
    <rPh sb="3" eb="5">
      <t>チリ</t>
    </rPh>
    <phoneticPr fontId="2"/>
  </si>
  <si>
    <t>　社会科学</t>
    <rPh sb="1" eb="3">
      <t>シャカイ</t>
    </rPh>
    <rPh sb="3" eb="5">
      <t>カガク</t>
    </rPh>
    <phoneticPr fontId="2"/>
  </si>
  <si>
    <t>　自然科学</t>
    <rPh sb="1" eb="3">
      <t>シゼン</t>
    </rPh>
    <rPh sb="3" eb="5">
      <t>カガク</t>
    </rPh>
    <phoneticPr fontId="2"/>
  </si>
  <si>
    <t>　技術工学</t>
    <rPh sb="1" eb="3">
      <t>ギジュツ</t>
    </rPh>
    <rPh sb="3" eb="5">
      <t>コウガク</t>
    </rPh>
    <phoneticPr fontId="2"/>
  </si>
  <si>
    <t>　産　　   業</t>
    <rPh sb="1" eb="8">
      <t>サンギョウ</t>
    </rPh>
    <phoneticPr fontId="2"/>
  </si>
  <si>
    <t>　芸術ｽﾎﾟｰﾂ</t>
    <rPh sb="1" eb="3">
      <t>ゲイジュツ</t>
    </rPh>
    <phoneticPr fontId="2"/>
  </si>
  <si>
    <t>　言　     語</t>
    <rPh sb="1" eb="9">
      <t>ゲンゴ</t>
    </rPh>
    <phoneticPr fontId="2"/>
  </si>
  <si>
    <t xml:space="preserve"> 　郷土資料</t>
    <rPh sb="2" eb="4">
      <t>キョウド</t>
    </rPh>
    <rPh sb="4" eb="6">
      <t>シリョウ</t>
    </rPh>
    <phoneticPr fontId="2"/>
  </si>
  <si>
    <t xml:space="preserve">  洋      書</t>
    <rPh sb="2" eb="10">
      <t>ヨウショ</t>
    </rPh>
    <phoneticPr fontId="2"/>
  </si>
  <si>
    <t xml:space="preserve"> 　そ の 他</t>
    <rPh sb="2" eb="7">
      <t>ソノタ</t>
    </rPh>
    <phoneticPr fontId="2"/>
  </si>
  <si>
    <t>　合　    計</t>
    <rPh sb="1" eb="8">
      <t>ゴウケイ</t>
    </rPh>
    <phoneticPr fontId="2"/>
  </si>
  <si>
    <t xml:space="preserve">　 用途別内訳 </t>
    <rPh sb="2" eb="4">
      <t>ヨウト</t>
    </rPh>
    <rPh sb="4" eb="5">
      <t>ベツ</t>
    </rPh>
    <rPh sb="5" eb="7">
      <t>ウチワケ</t>
    </rPh>
    <phoneticPr fontId="2"/>
  </si>
  <si>
    <t>所蔵数</t>
    <rPh sb="0" eb="2">
      <t>ショゾウ</t>
    </rPh>
    <rPh sb="2" eb="3">
      <t>スウ</t>
    </rPh>
    <phoneticPr fontId="2"/>
  </si>
  <si>
    <t xml:space="preserve">   視聴覚資料</t>
    <rPh sb="3" eb="6">
      <t>シチョウカク</t>
    </rPh>
    <rPh sb="6" eb="8">
      <t>シリョウ</t>
    </rPh>
    <phoneticPr fontId="2"/>
  </si>
  <si>
    <t xml:space="preserve">  視聴覚資料</t>
    <rPh sb="2" eb="5">
      <t>シチョウカク</t>
    </rPh>
    <rPh sb="5" eb="7">
      <t>シリョウ</t>
    </rPh>
    <phoneticPr fontId="2"/>
  </si>
  <si>
    <t>13～18歳</t>
    <rPh sb="5" eb="6">
      <t>サイ</t>
    </rPh>
    <phoneticPr fontId="3"/>
  </si>
  <si>
    <t>13～18歳</t>
  </si>
  <si>
    <t>13～22歳</t>
    <rPh sb="5" eb="6">
      <t>サイ</t>
    </rPh>
    <phoneticPr fontId="1"/>
  </si>
  <si>
    <t>永</t>
    <rPh sb="0" eb="1">
      <t>エイ</t>
    </rPh>
    <phoneticPr fontId="3"/>
  </si>
  <si>
    <t>12～17歳</t>
    <rPh sb="5" eb="6">
      <t>サイ</t>
    </rPh>
    <phoneticPr fontId="3"/>
  </si>
  <si>
    <t>13～18歳</t>
    <rPh sb="5" eb="6">
      <t>サイ</t>
    </rPh>
    <phoneticPr fontId="1"/>
  </si>
  <si>
    <t>12～19歳</t>
    <rPh sb="5" eb="6">
      <t>サイ</t>
    </rPh>
    <phoneticPr fontId="1"/>
  </si>
  <si>
    <t>13～22歳</t>
    <rPh sb="5" eb="6">
      <t>サイ</t>
    </rPh>
    <phoneticPr fontId="3"/>
  </si>
  <si>
    <t>永</t>
    <rPh sb="0" eb="1">
      <t>エイ</t>
    </rPh>
    <phoneticPr fontId="1"/>
  </si>
  <si>
    <t>12～18歳</t>
    <rPh sb="5" eb="6">
      <t>サイ</t>
    </rPh>
    <phoneticPr fontId="2"/>
  </si>
  <si>
    <t>備  　　　考</t>
  </si>
  <si>
    <t>高崎</t>
  </si>
  <si>
    <t>箕郷</t>
  </si>
  <si>
    <t>新里</t>
  </si>
  <si>
    <t>伊勢崎</t>
  </si>
  <si>
    <t>あずま</t>
  </si>
  <si>
    <t>太田</t>
  </si>
  <si>
    <t>藪塚</t>
  </si>
  <si>
    <t>松井田</t>
  </si>
  <si>
    <t>（分室、SP）２カ所：高崎駅サービスセンター・倉賀野公民館</t>
    <rPh sb="1" eb="3">
      <t>ブンシツ</t>
    </rPh>
    <rPh sb="9" eb="10">
      <t>ショ</t>
    </rPh>
    <rPh sb="11" eb="13">
      <t>タカサキ</t>
    </rPh>
    <rPh sb="13" eb="14">
      <t>エキ</t>
    </rPh>
    <rPh sb="23" eb="26">
      <t>クラカノ</t>
    </rPh>
    <rPh sb="26" eb="29">
      <t>コウミンカン</t>
    </rPh>
    <phoneticPr fontId="36"/>
  </si>
  <si>
    <t>(分室､SP)14カ所：市内の公民館14館</t>
    <rPh sb="12" eb="14">
      <t>シナイ</t>
    </rPh>
    <rPh sb="15" eb="18">
      <t>コウミンカン</t>
    </rPh>
    <rPh sb="20" eb="21">
      <t>カン</t>
    </rPh>
    <phoneticPr fontId="3"/>
  </si>
  <si>
    <t>１カ所：ナルセグループ伊勢崎市民プラザ図書室</t>
    <rPh sb="2" eb="3">
      <t>ショ</t>
    </rPh>
    <phoneticPr fontId="2"/>
  </si>
  <si>
    <t>あかつき号</t>
    <rPh sb="4" eb="5">
      <t>ゴウ</t>
    </rPh>
    <phoneticPr fontId="3"/>
  </si>
  <si>
    <t>市内</t>
    <rPh sb="0" eb="2">
      <t>シナイ</t>
    </rPh>
    <phoneticPr fontId="3"/>
  </si>
  <si>
    <t>(分室､SP)10カ所：中央・渋川・渋川西部・金井・古巻・豊秋・伊香保・小野上・子持・赤城</t>
    <rPh sb="10" eb="11">
      <t>ショ</t>
    </rPh>
    <phoneticPr fontId="2"/>
  </si>
  <si>
    <t>はくちょう号</t>
    <rPh sb="5" eb="6">
      <t>ゴウ</t>
    </rPh>
    <phoneticPr fontId="1"/>
  </si>
  <si>
    <t>町内福祉施設と小学校</t>
    <rPh sb="0" eb="2">
      <t>チョウナイ</t>
    </rPh>
    <rPh sb="2" eb="4">
      <t>フクシ</t>
    </rPh>
    <rPh sb="4" eb="6">
      <t>シセツ</t>
    </rPh>
    <rPh sb="7" eb="10">
      <t>ショウガッコウ</t>
    </rPh>
    <phoneticPr fontId="1"/>
  </si>
  <si>
    <t>なし</t>
  </si>
  <si>
    <t>未実施</t>
    <rPh sb="0" eb="3">
      <t>ミジッシ</t>
    </rPh>
    <phoneticPr fontId="1"/>
  </si>
  <si>
    <t>A3未満/50　A3/80</t>
  </si>
  <si>
    <t>Webilis</t>
  </si>
  <si>
    <t>トーハンマーク・TRCマーク</t>
  </si>
  <si>
    <t>WebiLisV4</t>
  </si>
  <si>
    <t>令和6.3.1</t>
  </si>
  <si>
    <t>250G</t>
  </si>
  <si>
    <t>600G</t>
  </si>
  <si>
    <t>webilisV4</t>
  </si>
  <si>
    <t>windowｓ</t>
  </si>
  <si>
    <t>ランニングコストは、笠懸図書館で回答。台数は自館分。</t>
  </si>
  <si>
    <t>図書TRC、AV独自</t>
  </si>
  <si>
    <t>．</t>
  </si>
  <si>
    <t>部分計上</t>
    <rPh sb="0" eb="2">
      <t>ブブン</t>
    </rPh>
    <rPh sb="2" eb="4">
      <t>ケイジョウ</t>
    </rPh>
    <phoneticPr fontId="3"/>
  </si>
  <si>
    <t>独自開発</t>
    <rPh sb="0" eb="2">
      <t>ドクジ</t>
    </rPh>
    <rPh sb="2" eb="4">
      <t>カイハツ</t>
    </rPh>
    <phoneticPr fontId="3"/>
  </si>
  <si>
    <t>図書、ＡＶ</t>
    <rPh sb="0" eb="2">
      <t>トショ</t>
    </rPh>
    <phoneticPr fontId="4"/>
  </si>
  <si>
    <t>日本HP</t>
    <rPh sb="0" eb="2">
      <t>ニホン</t>
    </rPh>
    <phoneticPr fontId="3"/>
  </si>
  <si>
    <t>250G7
Notebook</t>
  </si>
  <si>
    <t>ｗｅｂ図書館システム</t>
    <rPh sb="3" eb="6">
      <t>トショカン</t>
    </rPh>
    <phoneticPr fontId="3"/>
  </si>
  <si>
    <t>外部</t>
    <rPh sb="0" eb="2">
      <t>ガイブ</t>
    </rPh>
    <phoneticPr fontId="3"/>
  </si>
  <si>
    <t>自動車図書館・分室・サービスポイント・団体貸出</t>
    <phoneticPr fontId="2"/>
  </si>
  <si>
    <r>
      <t>令和</t>
    </r>
    <r>
      <rPr>
        <b/>
        <sz val="12"/>
        <color rgb="FFFF0000"/>
        <rFont val="ＭＳ ゴシック"/>
        <family val="3"/>
        <charset val="128"/>
      </rPr>
      <t>７</t>
    </r>
    <r>
      <rPr>
        <b/>
        <sz val="12"/>
        <rFont val="ＭＳ ゴシック"/>
        <family val="3"/>
        <charset val="128"/>
      </rPr>
      <t>年度予算</t>
    </r>
    <rPh sb="0" eb="2">
      <t>レイワ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</si>
  <si>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</si>
  <si>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その他に学校連携を計上</t>
    <phoneticPr fontId="2"/>
  </si>
  <si>
    <t>ｸﾗｳﾄﾞ</t>
  </si>
  <si>
    <t>Weｂ
ⅰLⅰsV4</t>
  </si>
  <si>
    <t>ＴＲＣＴ</t>
  </si>
  <si>
    <r>
      <t>※奉仕人口は、令和</t>
    </r>
    <r>
      <rPr>
        <sz val="11"/>
        <color rgb="FFFF0000"/>
        <rFont val="ＭＳ Ｐ明朝"/>
        <family val="1"/>
        <charset val="128"/>
      </rPr>
      <t>7</t>
    </r>
    <r>
      <rPr>
        <sz val="11"/>
        <rFont val="ＭＳ Ｐ明朝"/>
        <family val="1"/>
        <charset val="128"/>
      </rPr>
      <t>年4月1日時点（令和</t>
    </r>
    <r>
      <rPr>
        <sz val="11"/>
        <color rgb="FFFF0000"/>
        <rFont val="ＭＳ Ｐ明朝"/>
        <family val="1"/>
        <charset val="128"/>
      </rPr>
      <t>7</t>
    </r>
    <r>
      <rPr>
        <sz val="11"/>
        <rFont val="ＭＳ Ｐ明朝"/>
        <family val="1"/>
        <charset val="128"/>
      </rPr>
      <t>年4月25日公表）の「移動人口調査(4月）」）。中之条町ツインプラザの奉仕人口は吾妻郡の人口。</t>
    </r>
    <rPh sb="1" eb="3">
      <t>ホウシ</t>
    </rPh>
    <rPh sb="3" eb="5">
      <t>ジンコウ</t>
    </rPh>
    <rPh sb="7" eb="8">
      <t>レイ</t>
    </rPh>
    <rPh sb="8" eb="9">
      <t>ワ</t>
    </rPh>
    <rPh sb="10" eb="11">
      <t>ネン</t>
    </rPh>
    <rPh sb="12" eb="13">
      <t>ツキ</t>
    </rPh>
    <rPh sb="14" eb="15">
      <t>ヒ</t>
    </rPh>
    <rPh sb="15" eb="17">
      <t>ジテン</t>
    </rPh>
    <rPh sb="18" eb="19">
      <t>レイ</t>
    </rPh>
    <rPh sb="19" eb="20">
      <t>ワ</t>
    </rPh>
    <rPh sb="21" eb="22">
      <t>ネン</t>
    </rPh>
    <rPh sb="23" eb="24">
      <t>ツキ</t>
    </rPh>
    <rPh sb="26" eb="27">
      <t>ヒ</t>
    </rPh>
    <rPh sb="27" eb="29">
      <t>コウヒョウ</t>
    </rPh>
    <rPh sb="32" eb="34">
      <t>イドウ</t>
    </rPh>
    <rPh sb="34" eb="36">
      <t>ジンコウ</t>
    </rPh>
    <rPh sb="36" eb="38">
      <t>チョウサ</t>
    </rPh>
    <rPh sb="40" eb="41">
      <t>ツキ</t>
    </rPh>
    <rPh sb="45" eb="49">
      <t>ナカノジョウマチ</t>
    </rPh>
    <rPh sb="56" eb="58">
      <t>ホウシ</t>
    </rPh>
    <rPh sb="58" eb="60">
      <t>ジンコウ</t>
    </rPh>
    <rPh sb="61" eb="64">
      <t>アガツマグン</t>
    </rPh>
    <rPh sb="65" eb="67">
      <t>ジンコウ</t>
    </rPh>
    <phoneticPr fontId="2"/>
  </si>
  <si>
    <t>webiLis V4</t>
  </si>
  <si>
    <t>人件費は他課で計上</t>
    <rPh sb="0" eb="3">
      <t>ジンケンヒ</t>
    </rPh>
    <rPh sb="4" eb="5">
      <t>タ</t>
    </rPh>
    <rPh sb="5" eb="6">
      <t>カ</t>
    </rPh>
    <rPh sb="7" eb="9">
      <t>ケイジョウ</t>
    </rPh>
    <phoneticPr fontId="3"/>
  </si>
  <si>
    <t>経費は中央館で一括計上</t>
    <rPh sb="0" eb="2">
      <t>ケイヒ</t>
    </rPh>
    <rPh sb="3" eb="5">
      <t>チュウオウ</t>
    </rPh>
    <rPh sb="5" eb="6">
      <t>カン</t>
    </rPh>
    <rPh sb="7" eb="9">
      <t>イッカツ</t>
    </rPh>
    <rPh sb="9" eb="11">
      <t>ケイジョウ</t>
    </rPh>
    <phoneticPr fontId="3"/>
  </si>
  <si>
    <t>経費は中央館で一括計上</t>
    <rPh sb="0" eb="2">
      <t>ケイヒ</t>
    </rPh>
    <rPh sb="3" eb="5">
      <t>チュウオウ</t>
    </rPh>
    <rPh sb="5" eb="6">
      <t>カン</t>
    </rPh>
    <phoneticPr fontId="3"/>
  </si>
  <si>
    <t>Express5800/R110m-1</t>
  </si>
  <si>
    <t>1TB×4(RAID5)</t>
  </si>
  <si>
    <t>Red Hat Enterprise Linux</t>
  </si>
  <si>
    <t>LiCS-Re３</t>
  </si>
  <si>
    <t>Windous
Server2016</t>
  </si>
  <si>
    <t>その他は歌詞カード</t>
    <rPh sb="2" eb="3">
      <t>タ</t>
    </rPh>
    <rPh sb="4" eb="6">
      <t>カシ</t>
    </rPh>
    <phoneticPr fontId="3"/>
  </si>
  <si>
    <t>永年</t>
    <rPh sb="0" eb="2">
      <t>エイネン</t>
    </rPh>
    <phoneticPr fontId="3"/>
  </si>
  <si>
    <t xml:space="preserve">    </t>
  </si>
  <si>
    <t>ハードについては
クラウドとなりました。</t>
  </si>
  <si>
    <t>クラウドのため、ハードとOSは不明。</t>
    <rPh sb="15" eb="17">
      <t>フメイ</t>
    </rPh>
    <phoneticPr fontId="1"/>
  </si>
  <si>
    <t>13歳～18歳</t>
    <rPh sb="2" eb="3">
      <t>サイ</t>
    </rPh>
    <rPh sb="6" eb="7">
      <t>サイ</t>
    </rPh>
    <phoneticPr fontId="3"/>
  </si>
  <si>
    <t>京セラコミュニケーションシステム株式会社</t>
    <rPh sb="0" eb="1">
      <t>キョウ</t>
    </rPh>
    <rPh sb="16" eb="20">
      <t>カブシキガイシャ</t>
    </rPh>
    <phoneticPr fontId="13"/>
  </si>
  <si>
    <t>㈱図書館流通センター</t>
    <rPh sb="1" eb="4">
      <t>トショカン</t>
    </rPh>
    <rPh sb="4" eb="6">
      <t>リュウツウ</t>
    </rPh>
    <phoneticPr fontId="13"/>
  </si>
  <si>
    <t>新聞２紙寄贈受入は、令和７年１月３１日で終了</t>
    <rPh sb="0" eb="2">
      <t>シンブン</t>
    </rPh>
    <rPh sb="3" eb="4">
      <t>カミ</t>
    </rPh>
    <rPh sb="4" eb="6">
      <t>キゾウ</t>
    </rPh>
    <rPh sb="6" eb="8">
      <t>ウケイレ</t>
    </rPh>
    <rPh sb="10" eb="12">
      <t>レイワ</t>
    </rPh>
    <rPh sb="13" eb="14">
      <t>ネン</t>
    </rPh>
    <rPh sb="15" eb="16">
      <t>ツキ</t>
    </rPh>
    <rPh sb="18" eb="19">
      <t>ニチ</t>
    </rPh>
    <rPh sb="20" eb="22">
      <t>シュウリョウ</t>
    </rPh>
    <phoneticPr fontId="3"/>
  </si>
  <si>
    <t>１３歳～１８歳</t>
    <rPh sb="2" eb="3">
      <t>サイ</t>
    </rPh>
    <rPh sb="6" eb="7">
      <t>サイ</t>
    </rPh>
    <phoneticPr fontId="3"/>
  </si>
  <si>
    <t>ランニングコストはシステムリース料＋システム保守＋サーバ借上料、東公民館・岩宿博物館のシステム代金も含む。台数は自館分。</t>
  </si>
  <si>
    <t>.</t>
  </si>
  <si>
    <t>その他＝YA</t>
    <rPh sb="2" eb="3">
      <t>タ</t>
    </rPh>
    <phoneticPr fontId="3"/>
  </si>
  <si>
    <t>13-18歳</t>
    <rPh sb="5" eb="6">
      <t>サイ</t>
    </rPh>
    <phoneticPr fontId="3"/>
  </si>
  <si>
    <t>平成29年</t>
    <rPh sb="0" eb="2">
      <t>ヘイセイ</t>
    </rPh>
    <rPh sb="4" eb="5">
      <t>ネン</t>
    </rPh>
    <phoneticPr fontId="3"/>
  </si>
  <si>
    <t>10・50</t>
  </si>
  <si>
    <t>中央館一括</t>
    <rPh sb="0" eb="2">
      <t>チュウオウ</t>
    </rPh>
    <rPh sb="2" eb="3">
      <t>カン</t>
    </rPh>
    <rPh sb="3" eb="5">
      <t>イッカツ</t>
    </rPh>
    <phoneticPr fontId="3"/>
  </si>
  <si>
    <t>Express5800/R120j-1M</t>
  </si>
  <si>
    <t>7.2TB</t>
  </si>
  <si>
    <t>TRC-T
図書・AV</t>
    <rPh sb="6" eb="8">
      <t>としょ</t>
    </rPh>
    <phoneticPr fontId="25" type="Hiragana"/>
  </si>
  <si>
    <t>TRC-T
図書・AV</t>
    <rPh sb="6" eb="8">
      <t>トショ</t>
    </rPh>
    <phoneticPr fontId="1"/>
  </si>
  <si>
    <t xml:space="preserve">      - </t>
  </si>
  <si>
    <t xml:space="preserve">      -</t>
  </si>
  <si>
    <t>‐</t>
  </si>
  <si>
    <t>部分計上</t>
    <rPh sb="0" eb="2">
      <t>ブブン</t>
    </rPh>
    <rPh sb="2" eb="4">
      <t>ケイジョウ</t>
    </rPh>
    <phoneticPr fontId="76"/>
  </si>
  <si>
    <t>ランニングコストはシステムリース料+通信料</t>
  </si>
  <si>
    <t>Windows11pro</t>
  </si>
  <si>
    <t>経費は渋川市立図書館が一括計上</t>
  </si>
  <si>
    <t>ヒューレッド・パッカード</t>
  </si>
  <si>
    <t>－</t>
    <phoneticPr fontId="2"/>
  </si>
  <si>
    <t>OptiPlex</t>
  </si>
  <si>
    <t>8GB.1X8GB</t>
  </si>
  <si>
    <t>WINDOWS10 Professional</t>
  </si>
  <si>
    <t>LICS-Re3</t>
  </si>
  <si>
    <t>１３歳～２２歳</t>
    <rPh sb="2" eb="3">
      <t>サイ</t>
    </rPh>
    <rPh sb="6" eb="7">
      <t>サイ</t>
    </rPh>
    <phoneticPr fontId="3"/>
  </si>
  <si>
    <t>洋書は各分類に含む</t>
    <rPh sb="0" eb="2">
      <t>ヨウショ</t>
    </rPh>
    <rPh sb="3" eb="4">
      <t>カク</t>
    </rPh>
    <rPh sb="4" eb="6">
      <t>ブンルイ</t>
    </rPh>
    <rPh sb="7" eb="8">
      <t>フク</t>
    </rPh>
    <phoneticPr fontId="3"/>
  </si>
  <si>
    <t>未実施</t>
  </si>
  <si>
    <t>ESPRIMO D7012</t>
  </si>
  <si>
    <t>Win11Pro</t>
  </si>
  <si>
    <t>13～19歳</t>
    <rPh sb="5" eb="6">
      <t>サイ</t>
    </rPh>
    <phoneticPr fontId="3"/>
  </si>
  <si>
    <t>ESPRIMO D7014/RX</t>
  </si>
  <si>
    <t>256GB</t>
  </si>
  <si>
    <t>Windows11 Pro</t>
  </si>
  <si>
    <t>Web iLis</t>
  </si>
  <si>
    <t>月2回(施設)月1回(小学校)</t>
    <rPh sb="0" eb="1">
      <t>ツキ</t>
    </rPh>
    <rPh sb="2" eb="3">
      <t>カイ</t>
    </rPh>
    <rPh sb="4" eb="6">
      <t>シセツ</t>
    </rPh>
    <rPh sb="7" eb="8">
      <t>ツキ</t>
    </rPh>
    <rPh sb="9" eb="10">
      <t>カイ</t>
    </rPh>
    <rPh sb="11" eb="14">
      <t>ショウガッコウ</t>
    </rPh>
    <phoneticPr fontId="1"/>
  </si>
  <si>
    <t>TRC・日図協・トッカータ</t>
    <rPh sb="4" eb="5">
      <t>ヒ</t>
    </rPh>
    <rPh sb="5" eb="6">
      <t>ト</t>
    </rPh>
    <rPh sb="6" eb="7">
      <t>キョウ</t>
    </rPh>
    <phoneticPr fontId="1"/>
  </si>
  <si>
    <t>o</t>
  </si>
  <si>
    <t>リクエストは件数ではなく点数　相互貸借は中央館で一括計上</t>
  </si>
  <si>
    <t>GPRIMEforSaasLicsWeb Ⅱ</t>
  </si>
  <si>
    <t>図書(TRC)、AV(なし)</t>
    <rPh sb="0" eb="2">
      <t>トショ</t>
    </rPh>
    <phoneticPr fontId="3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</si>
  <si>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</si>
  <si>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令和6年</t>
    <rPh sb="0" eb="2">
      <t>レイワ</t>
    </rPh>
    <rPh sb="3" eb="4">
      <t>ネン</t>
    </rPh>
    <phoneticPr fontId="2"/>
  </si>
  <si>
    <t>令和６年度決算</t>
    <rPh sb="0" eb="2">
      <t>レイワ</t>
    </rPh>
    <phoneticPr fontId="2"/>
  </si>
  <si>
    <t>7カ所　：第五コミュニティーセンター、児童文化センター、朝倉児童館、日吉児童館、大友児童館、下小出児童館、粕川児童館</t>
    <phoneticPr fontId="2"/>
  </si>
  <si>
    <t>13～22歳</t>
    <rPh sb="5" eb="6">
      <t>サイ</t>
    </rPh>
    <phoneticPr fontId="2"/>
  </si>
  <si>
    <t>部分計上</t>
    <rPh sb="0" eb="4">
      <t>ブブンケイジョウ</t>
    </rPh>
    <phoneticPr fontId="2"/>
  </si>
  <si>
    <t>白沢地区コミュニティセンター図書室、利根地区コミュニティセンター図書室</t>
    <phoneticPr fontId="2"/>
  </si>
  <si>
    <t>-</t>
    <phoneticPr fontId="2"/>
  </si>
  <si>
    <t>13～18歳</t>
    <rPh sb="5" eb="6">
      <t>サイ</t>
    </rPh>
    <phoneticPr fontId="2"/>
  </si>
  <si>
    <t>-</t>
    <phoneticPr fontId="2"/>
  </si>
  <si>
    <t>未実施</t>
    <rPh sb="0" eb="3">
      <t>ミジッシ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</si>
</sst>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\(#,##0\)"/>
    <numFmt numFmtId="177" formatCode="[$-411]ge\.m\.d;@"/>
    <numFmt numFmtId="178" formatCode="#,##0_);[Red]\(#,##0\)"/>
    <numFmt numFmtId="179" formatCode="#,##0_ "/>
    <numFmt numFmtId="180" formatCode="0.00_ "/>
    <numFmt numFmtId="181" formatCode="0.00_);[Red]\(0.00\)"/>
    <numFmt numFmtId="182" formatCode="#,##0.0_);[Red]\(#,##0.0\)"/>
    <numFmt numFmtId="183" formatCode="#,##0.00_);[Red]\(#,##0.00\)"/>
    <numFmt numFmtId="184" formatCode="0_);[Red]\(0\)"/>
    <numFmt numFmtId="185" formatCode="0.0_ "/>
  </numFmts>
  <fonts count="7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1"/>
      <name val="ＪＳＰ明朝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</font>
    <font>
      <b/>
      <sz val="10"/>
      <name val="ＭＳ Ｐ明朝"/>
      <family val="1"/>
      <charset val="128"/>
    </font>
    <font>
      <sz val="11"/>
      <name val="ＭＳ 明朝"/>
      <family val="1"/>
    </font>
    <font>
      <b/>
      <sz val="12"/>
      <color rgb="FFFF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明朝"/>
      <family val="1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 diagonalDown="1">
      <left/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94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3" fillId="4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4" fillId="4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4" fillId="4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4" fillId="52" borderId="0" applyNumberFormat="0" applyBorder="0" applyAlignment="0" applyProtection="0">
      <alignment vertical="center"/>
    </xf>
    <xf numFmtId="0" fontId="48" fillId="0" borderId="0" applyNumberFormat="0" applyFill="0" applyBorder="0" applyProtection="0"/>
    <xf numFmtId="0" fontId="49" fillId="17" borderId="0" applyNumberFormat="0" applyBorder="0" applyProtection="0"/>
    <xf numFmtId="0" fontId="49" fillId="18" borderId="0" applyNumberFormat="0" applyBorder="0" applyProtection="0"/>
    <xf numFmtId="0" fontId="48" fillId="19" borderId="0" applyNumberFormat="0" applyBorder="0" applyProtection="0"/>
    <xf numFmtId="0" fontId="46" fillId="20" borderId="0" applyNumberFormat="0" applyBorder="0" applyProtection="0"/>
    <xf numFmtId="0" fontId="47" fillId="21" borderId="0" applyNumberFormat="0" applyBorder="0" applyProtection="0"/>
    <xf numFmtId="178" fontId="1" fillId="0" borderId="0" applyBorder="0" applyProtection="0"/>
    <xf numFmtId="38" fontId="1" fillId="0" borderId="0" applyBorder="0" applyProtection="0"/>
    <xf numFmtId="0" fontId="43" fillId="0" borderId="0" applyNumberFormat="0" applyFill="0" applyBorder="0" applyProtection="0"/>
    <xf numFmtId="0" fontId="44" fillId="22" borderId="0" applyNumberFormat="0" applyBorder="0" applyProtection="0"/>
    <xf numFmtId="0" fontId="39" fillId="0" borderId="0" applyNumberFormat="0" applyFill="0" applyBorder="0" applyProtection="0"/>
    <xf numFmtId="0" fontId="40" fillId="0" borderId="0" applyNumberFormat="0" applyFill="0" applyBorder="0" applyProtection="0"/>
    <xf numFmtId="0" fontId="41" fillId="0" borderId="0" applyNumberFormat="0" applyFill="0" applyBorder="0" applyProtection="0"/>
    <xf numFmtId="0" fontId="45" fillId="23" borderId="0" applyNumberFormat="0" applyBorder="0" applyProtection="0"/>
    <xf numFmtId="0" fontId="42" fillId="23" borderId="1" applyNumberFormat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6" fillId="0" borderId="0" applyNumberFormat="0" applyFill="0" applyBorder="0" applyProtection="0"/>
    <xf numFmtId="0" fontId="16" fillId="24" borderId="0" applyNumberFormat="0" applyBorder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54" fillId="5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4" fillId="5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4" fillId="5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8" fillId="28" borderId="2" applyNumberFormat="0" applyAlignment="0" applyProtection="0">
      <alignment vertical="center"/>
    </xf>
    <xf numFmtId="0" fontId="56" fillId="59" borderId="88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1" fillId="30" borderId="3" applyNumberFormat="0" applyFont="0" applyAlignment="0" applyProtection="0">
      <alignment vertical="center"/>
    </xf>
    <xf numFmtId="0" fontId="1" fillId="31" borderId="89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8" fillId="0" borderId="90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60" fillId="62" borderId="9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61" fillId="0" borderId="92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62" fillId="0" borderId="93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63" fillId="0" borderId="9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64" fillId="0" borderId="95" applyNumberFormat="0" applyFill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65" fillId="62" borderId="9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7" borderId="1" applyNumberFormat="0" applyAlignment="0" applyProtection="0">
      <alignment vertical="center"/>
    </xf>
    <xf numFmtId="0" fontId="67" fillId="8" borderId="91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68" fillId="63" borderId="0" applyNumberFormat="0" applyBorder="0" applyAlignment="0" applyProtection="0">
      <alignment vertical="center"/>
    </xf>
    <xf numFmtId="0" fontId="1" fillId="0" borderId="0"/>
    <xf numFmtId="0" fontId="1" fillId="0" borderId="0"/>
    <xf numFmtId="38" fontId="7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8" fontId="73" fillId="0" borderId="0" applyFont="0" applyFill="0" applyBorder="0" applyAlignment="0" applyProtection="0">
      <alignment vertical="center"/>
    </xf>
  </cellStyleXfs>
  <cellXfs count="12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33" borderId="10" xfId="0" applyFont="1" applyFill="1" applyBorder="1">
      <alignment vertical="center"/>
    </xf>
    <xf numFmtId="0" fontId="4" fillId="33" borderId="1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33" borderId="12" xfId="0" applyFont="1" applyFill="1" applyBorder="1">
      <alignment vertical="center"/>
    </xf>
    <xf numFmtId="0" fontId="4" fillId="33" borderId="13" xfId="0" applyFont="1" applyFill="1" applyBorder="1">
      <alignment vertical="center"/>
    </xf>
    <xf numFmtId="0" fontId="4" fillId="3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33" borderId="14" xfId="0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6" fillId="33" borderId="19" xfId="0" applyFont="1" applyFill="1" applyBorder="1" applyAlignment="1">
      <alignment horizontal="left"/>
    </xf>
    <xf numFmtId="0" fontId="6" fillId="33" borderId="12" xfId="0" applyFont="1" applyFill="1" applyBorder="1" applyAlignment="1">
      <alignment horizontal="left"/>
    </xf>
    <xf numFmtId="0" fontId="6" fillId="33" borderId="12" xfId="0" applyFont="1" applyFill="1" applyBorder="1">
      <alignment vertical="center"/>
    </xf>
    <xf numFmtId="0" fontId="7" fillId="33" borderId="12" xfId="0" applyFont="1" applyFill="1" applyBorder="1">
      <alignment vertic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3" xfId="0" applyFont="1" applyBorder="1">
      <alignment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6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5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76" fontId="4" fillId="0" borderId="15" xfId="0" applyNumberFormat="1" applyFont="1" applyBorder="1">
      <alignment vertical="center"/>
    </xf>
    <xf numFmtId="0" fontId="4" fillId="0" borderId="14" xfId="0" applyFont="1" applyBorder="1">
      <alignment vertical="center"/>
    </xf>
    <xf numFmtId="0" fontId="5" fillId="0" borderId="15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8" xfId="0" applyFont="1" applyBorder="1">
      <alignment vertical="center"/>
    </xf>
    <xf numFmtId="0" fontId="7" fillId="0" borderId="12" xfId="0" applyFont="1" applyBorder="1">
      <alignment vertical="center"/>
    </xf>
    <xf numFmtId="0" fontId="4" fillId="0" borderId="1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3" fillId="0" borderId="0" xfId="0" applyFont="1">
      <alignment vertical="center"/>
    </xf>
    <xf numFmtId="183" fontId="4" fillId="0" borderId="0" xfId="0" applyNumberFormat="1" applyFont="1">
      <alignment vertical="center"/>
    </xf>
    <xf numFmtId="183" fontId="6" fillId="0" borderId="12" xfId="0" applyNumberFormat="1" applyFont="1" applyBorder="1">
      <alignment vertical="center"/>
    </xf>
    <xf numFmtId="0" fontId="4" fillId="0" borderId="30" xfId="0" applyFont="1" applyBorder="1">
      <alignment vertical="center"/>
    </xf>
    <xf numFmtId="0" fontId="14" fillId="0" borderId="0" xfId="156" applyFont="1"/>
    <xf numFmtId="0" fontId="4" fillId="0" borderId="24" xfId="0" applyFont="1" applyBorder="1">
      <alignment vertical="center"/>
    </xf>
    <xf numFmtId="0" fontId="6" fillId="0" borderId="18" xfId="0" applyFont="1" applyBorder="1" applyAlignment="1">
      <alignment horizontal="center" shrinkToFit="1"/>
    </xf>
    <xf numFmtId="178" fontId="4" fillId="0" borderId="0" xfId="0" applyNumberFormat="1" applyFont="1">
      <alignment vertical="center"/>
    </xf>
    <xf numFmtId="0" fontId="1" fillId="0" borderId="0" xfId="0" applyFont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0" xfId="179" applyFont="1" applyAlignment="1">
      <alignment vertical="center"/>
    </xf>
    <xf numFmtId="183" fontId="37" fillId="0" borderId="0" xfId="0" applyNumberFormat="1" applyFont="1" applyAlignment="1">
      <alignment horizontal="left" vertical="center"/>
    </xf>
    <xf numFmtId="0" fontId="4" fillId="0" borderId="0" xfId="180" applyFont="1">
      <alignment vertical="center"/>
    </xf>
    <xf numFmtId="0" fontId="37" fillId="0" borderId="0" xfId="180" applyFont="1">
      <alignment vertical="center"/>
    </xf>
    <xf numFmtId="0" fontId="4" fillId="0" borderId="0" xfId="179" applyFont="1"/>
    <xf numFmtId="0" fontId="5" fillId="0" borderId="15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37" xfId="0" applyFont="1" applyBorder="1">
      <alignment vertical="center"/>
    </xf>
    <xf numFmtId="0" fontId="4" fillId="0" borderId="19" xfId="0" applyFont="1" applyBorder="1" applyAlignment="1">
      <alignment horizontal="left" shrinkToFit="1"/>
    </xf>
    <xf numFmtId="0" fontId="7" fillId="0" borderId="24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4" xfId="0" applyFont="1" applyBorder="1" applyAlignment="1">
      <alignment horizontal="right"/>
    </xf>
    <xf numFmtId="0" fontId="7" fillId="0" borderId="35" xfId="0" applyFont="1" applyBorder="1">
      <alignment vertical="center"/>
    </xf>
    <xf numFmtId="0" fontId="6" fillId="33" borderId="24" xfId="0" applyFont="1" applyFill="1" applyBorder="1" applyAlignment="1">
      <alignment horizontal="left"/>
    </xf>
    <xf numFmtId="0" fontId="6" fillId="33" borderId="37" xfId="0" applyFont="1" applyFill="1" applyBorder="1" applyAlignment="1">
      <alignment horizontal="left"/>
    </xf>
    <xf numFmtId="0" fontId="7" fillId="33" borderId="24" xfId="0" applyFont="1" applyFill="1" applyBorder="1">
      <alignment vertical="center"/>
    </xf>
    <xf numFmtId="0" fontId="6" fillId="33" borderId="22" xfId="0" applyFont="1" applyFill="1" applyBorder="1">
      <alignment vertical="center"/>
    </xf>
    <xf numFmtId="0" fontId="6" fillId="33" borderId="24" xfId="0" applyFont="1" applyFill="1" applyBorder="1">
      <alignment vertical="center"/>
    </xf>
    <xf numFmtId="0" fontId="4" fillId="33" borderId="24" xfId="0" applyFont="1" applyFill="1" applyBorder="1" applyAlignment="1">
      <alignment horizontal="center"/>
    </xf>
    <xf numFmtId="0" fontId="4" fillId="33" borderId="38" xfId="0" applyFont="1" applyFill="1" applyBorder="1">
      <alignment vertical="center"/>
    </xf>
    <xf numFmtId="0" fontId="4" fillId="33" borderId="39" xfId="0" applyFont="1" applyFill="1" applyBorder="1" applyAlignment="1">
      <alignment shrinkToFit="1"/>
    </xf>
    <xf numFmtId="0" fontId="4" fillId="33" borderId="38" xfId="0" applyFont="1" applyFill="1" applyBorder="1" applyAlignment="1">
      <alignment horizontal="center"/>
    </xf>
    <xf numFmtId="178" fontId="4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center" shrinkToFit="1"/>
    </xf>
    <xf numFmtId="0" fontId="38" fillId="0" borderId="0" xfId="0" applyFont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0" fontId="69" fillId="0" borderId="0" xfId="0" applyFont="1">
      <alignment vertical="center"/>
    </xf>
    <xf numFmtId="0" fontId="51" fillId="0" borderId="0" xfId="0" applyFont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6" fillId="33" borderId="12" xfId="0" applyFont="1" applyFill="1" applyBorder="1" applyAlignment="1">
      <alignment horizontal="right"/>
    </xf>
    <xf numFmtId="0" fontId="4" fillId="33" borderId="39" xfId="0" applyFont="1" applyFill="1" applyBorder="1" applyAlignment="1">
      <alignment horizontal="center" vertical="center"/>
    </xf>
    <xf numFmtId="0" fontId="4" fillId="33" borderId="39" xfId="0" applyFont="1" applyFill="1" applyBorder="1" applyAlignment="1">
      <alignment horizontal="center" vertical="center" shrinkToFit="1"/>
    </xf>
    <xf numFmtId="0" fontId="4" fillId="33" borderId="39" xfId="0" applyFont="1" applyFill="1" applyBorder="1" applyAlignment="1">
      <alignment horizont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shrinkToFit="1"/>
    </xf>
    <xf numFmtId="0" fontId="4" fillId="0" borderId="46" xfId="0" applyFont="1" applyBorder="1">
      <alignment vertical="center"/>
    </xf>
    <xf numFmtId="0" fontId="6" fillId="0" borderId="36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4" fillId="0" borderId="36" xfId="0" applyFont="1" applyBorder="1">
      <alignment vertical="center"/>
    </xf>
    <xf numFmtId="0" fontId="4" fillId="0" borderId="14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6" fillId="0" borderId="36" xfId="0" applyFont="1" applyBorder="1">
      <alignment vertical="center"/>
    </xf>
    <xf numFmtId="38" fontId="4" fillId="0" borderId="32" xfId="84" applyFont="1" applyFill="1" applyBorder="1" applyAlignment="1">
      <alignment horizontal="right" shrinkToFit="1"/>
    </xf>
    <xf numFmtId="0" fontId="4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86" xfId="0" applyFont="1" applyBorder="1" applyAlignment="1">
      <alignment horizontal="left"/>
    </xf>
    <xf numFmtId="0" fontId="4" fillId="0" borderId="132" xfId="0" applyFont="1" applyBorder="1">
      <alignment vertical="center"/>
    </xf>
    <xf numFmtId="0" fontId="4" fillId="0" borderId="84" xfId="0" applyFont="1" applyBorder="1" applyAlignment="1">
      <alignment horizontal="center"/>
    </xf>
    <xf numFmtId="0" fontId="4" fillId="0" borderId="46" xfId="0" applyFont="1" applyBorder="1" applyAlignment="1">
      <alignment horizontal="center" vertical="center" wrapText="1"/>
    </xf>
    <xf numFmtId="0" fontId="4" fillId="0" borderId="84" xfId="0" applyFont="1" applyBorder="1">
      <alignment vertical="center"/>
    </xf>
    <xf numFmtId="0" fontId="4" fillId="0" borderId="62" xfId="0" applyFont="1" applyBorder="1" applyAlignment="1">
      <alignment horizontal="center"/>
    </xf>
    <xf numFmtId="0" fontId="4" fillId="0" borderId="86" xfId="0" applyFont="1" applyBorder="1">
      <alignment vertical="center"/>
    </xf>
    <xf numFmtId="0" fontId="4" fillId="0" borderId="132" xfId="0" applyFont="1" applyBorder="1" applyAlignment="1">
      <alignment horizontal="center"/>
    </xf>
    <xf numFmtId="183" fontId="6" fillId="0" borderId="46" xfId="0" applyNumberFormat="1" applyFont="1" applyBorder="1">
      <alignment vertical="center"/>
    </xf>
    <xf numFmtId="0" fontId="4" fillId="0" borderId="99" xfId="0" applyFont="1" applyBorder="1" applyAlignment="1">
      <alignment horizontal="center" shrinkToFit="1"/>
    </xf>
    <xf numFmtId="0" fontId="4" fillId="0" borderId="30" xfId="0" applyFont="1" applyBorder="1" applyAlignment="1">
      <alignment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100" xfId="0" applyFont="1" applyBorder="1">
      <alignment vertical="center"/>
    </xf>
    <xf numFmtId="178" fontId="4" fillId="0" borderId="72" xfId="0" applyNumberFormat="1" applyFont="1" applyBorder="1" applyAlignment="1">
      <alignment horizontal="left" vertical="center" shrinkToFit="1"/>
    </xf>
    <xf numFmtId="0" fontId="4" fillId="0" borderId="135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0" xfId="0" applyFont="1" applyBorder="1">
      <alignment vertical="center"/>
    </xf>
    <xf numFmtId="0" fontId="4" fillId="0" borderId="30" xfId="0" applyFont="1" applyBorder="1" applyAlignment="1">
      <alignment horizontal="center"/>
    </xf>
    <xf numFmtId="0" fontId="4" fillId="0" borderId="133" xfId="0" applyFont="1" applyBorder="1" applyAlignment="1">
      <alignment horizontal="center" vertical="center"/>
    </xf>
    <xf numFmtId="0" fontId="4" fillId="0" borderId="84" xfId="0" applyFont="1" applyFill="1" applyBorder="1">
      <alignment vertical="center"/>
    </xf>
    <xf numFmtId="0" fontId="4" fillId="0" borderId="62" xfId="0" applyFont="1" applyFill="1" applyBorder="1" applyAlignment="1">
      <alignment horizontal="right"/>
    </xf>
    <xf numFmtId="0" fontId="4" fillId="0" borderId="86" xfId="0" applyFont="1" applyFill="1" applyBorder="1">
      <alignment vertical="center"/>
    </xf>
    <xf numFmtId="0" fontId="4" fillId="0" borderId="132" xfId="0" applyFont="1" applyFill="1" applyBorder="1">
      <alignment vertical="center"/>
    </xf>
    <xf numFmtId="176" fontId="4" fillId="0" borderId="132" xfId="0" applyNumberFormat="1" applyFont="1" applyFill="1" applyBorder="1">
      <alignment vertical="center"/>
    </xf>
    <xf numFmtId="0" fontId="4" fillId="0" borderId="135" xfId="0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19" xfId="0" applyFont="1" applyFill="1" applyBorder="1" applyAlignment="1">
      <alignment horizontal="right"/>
    </xf>
    <xf numFmtId="0" fontId="4" fillId="0" borderId="36" xfId="0" applyFont="1" applyFill="1" applyBorder="1">
      <alignment vertical="center"/>
    </xf>
    <xf numFmtId="0" fontId="4" fillId="0" borderId="11" xfId="0" applyFont="1" applyFill="1" applyBorder="1">
      <alignment vertical="center"/>
    </xf>
    <xf numFmtId="176" fontId="4" fillId="0" borderId="19" xfId="0" applyNumberFormat="1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3" xfId="0" applyFont="1" applyFill="1" applyBorder="1" applyAlignment="1">
      <alignment wrapText="1"/>
    </xf>
    <xf numFmtId="0" fontId="4" fillId="0" borderId="30" xfId="0" applyFont="1" applyFill="1" applyBorder="1" applyAlignment="1">
      <alignment horizontal="center"/>
    </xf>
    <xf numFmtId="0" fontId="4" fillId="0" borderId="19" xfId="0" applyFont="1" applyFill="1" applyBorder="1">
      <alignment vertical="center"/>
    </xf>
    <xf numFmtId="0" fontId="4" fillId="0" borderId="15" xfId="0" applyFont="1" applyFill="1" applyBorder="1" applyAlignment="1">
      <alignment shrinkToFit="1"/>
    </xf>
    <xf numFmtId="0" fontId="4" fillId="0" borderId="15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176" fontId="4" fillId="0" borderId="15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right"/>
    </xf>
    <xf numFmtId="0" fontId="4" fillId="0" borderId="30" xfId="0" applyFont="1" applyFill="1" applyBorder="1">
      <alignment vertical="center"/>
    </xf>
    <xf numFmtId="0" fontId="4" fillId="0" borderId="25" xfId="0" applyFont="1" applyBorder="1" applyAlignment="1">
      <alignment horizontal="center"/>
    </xf>
    <xf numFmtId="0" fontId="4" fillId="0" borderId="85" xfId="0" applyFont="1" applyBorder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30" xfId="0" applyFont="1" applyBorder="1" applyAlignment="1">
      <alignment horizontal="left"/>
    </xf>
    <xf numFmtId="0" fontId="4" fillId="0" borderId="69" xfId="0" applyFont="1" applyBorder="1">
      <alignment vertical="center"/>
    </xf>
    <xf numFmtId="0" fontId="4" fillId="0" borderId="61" xfId="0" applyFont="1" applyBorder="1" applyAlignment="1">
      <alignment horizontal="left" vertical="center"/>
    </xf>
    <xf numFmtId="0" fontId="4" fillId="0" borderId="135" xfId="0" applyFont="1" applyBorder="1">
      <alignment vertical="center"/>
    </xf>
    <xf numFmtId="0" fontId="4" fillId="0" borderId="136" xfId="0" applyFont="1" applyBorder="1" applyAlignment="1">
      <alignment horizontal="center"/>
    </xf>
    <xf numFmtId="0" fontId="32" fillId="0" borderId="0" xfId="172" applyFont="1" applyBorder="1">
      <alignment vertical="center"/>
    </xf>
    <xf numFmtId="0" fontId="14" fillId="0" borderId="0" xfId="171" applyFont="1" applyBorder="1"/>
    <xf numFmtId="0" fontId="6" fillId="0" borderId="84" xfId="0" applyFont="1" applyBorder="1">
      <alignment vertical="center"/>
    </xf>
    <xf numFmtId="0" fontId="6" fillId="0" borderId="99" xfId="0" applyFont="1" applyBorder="1" applyAlignment="1">
      <alignment horizontal="center"/>
    </xf>
    <xf numFmtId="0" fontId="6" fillId="0" borderId="30" xfId="0" applyFont="1" applyBorder="1">
      <alignment vertical="center"/>
    </xf>
    <xf numFmtId="0" fontId="6" fillId="0" borderId="69" xfId="0" applyFont="1" applyBorder="1">
      <alignment vertical="center"/>
    </xf>
    <xf numFmtId="0" fontId="4" fillId="0" borderId="99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78" fontId="51" fillId="0" borderId="0" xfId="0" applyNumberFormat="1" applyFont="1" applyBorder="1" applyAlignment="1">
      <alignment horizontal="left"/>
    </xf>
    <xf numFmtId="178" fontId="8" fillId="0" borderId="0" xfId="0" applyNumberFormat="1" applyFont="1" applyBorder="1" applyAlignment="1"/>
    <xf numFmtId="0" fontId="4" fillId="0" borderId="140" xfId="0" applyFont="1" applyBorder="1">
      <alignment vertical="center"/>
    </xf>
    <xf numFmtId="0" fontId="6" fillId="0" borderId="85" xfId="0" applyFont="1" applyBorder="1" applyAlignment="1">
      <alignment horizontal="center" vertical="center"/>
    </xf>
    <xf numFmtId="0" fontId="4" fillId="0" borderId="73" xfId="0" applyFont="1" applyBorder="1">
      <alignment vertical="center"/>
    </xf>
    <xf numFmtId="0" fontId="4" fillId="0" borderId="54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46" xfId="0" applyFont="1" applyBorder="1">
      <alignment vertical="center"/>
    </xf>
    <xf numFmtId="0" fontId="7" fillId="0" borderId="99" xfId="0" applyFont="1" applyBorder="1" applyAlignment="1">
      <alignment horizont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69" xfId="0" applyFont="1" applyBorder="1">
      <alignment vertical="center"/>
    </xf>
    <xf numFmtId="38" fontId="6" fillId="0" borderId="84" xfId="84" applyFont="1" applyFill="1" applyBorder="1" applyAlignment="1"/>
    <xf numFmtId="38" fontId="6" fillId="0" borderId="46" xfId="84" applyFont="1" applyFill="1" applyBorder="1" applyAlignment="1">
      <alignment horizontal="center"/>
    </xf>
    <xf numFmtId="38" fontId="6" fillId="0" borderId="99" xfId="84" applyFont="1" applyFill="1" applyBorder="1" applyAlignment="1"/>
    <xf numFmtId="38" fontId="6" fillId="0" borderId="30" xfId="84" applyFont="1" applyFill="1" applyBorder="1" applyAlignment="1">
      <alignment horizontal="center"/>
    </xf>
    <xf numFmtId="38" fontId="6" fillId="0" borderId="69" xfId="84" applyFont="1" applyFill="1" applyBorder="1" applyAlignment="1"/>
    <xf numFmtId="0" fontId="32" fillId="33" borderId="0" xfId="161" applyFont="1" applyFill="1" applyBorder="1"/>
    <xf numFmtId="0" fontId="6" fillId="33" borderId="46" xfId="0" applyFont="1" applyFill="1" applyBorder="1" applyAlignment="1">
      <alignment horizontal="center"/>
    </xf>
    <xf numFmtId="0" fontId="6" fillId="33" borderId="62" xfId="0" applyFont="1" applyFill="1" applyBorder="1" applyAlignment="1">
      <alignment horizontal="center"/>
    </xf>
    <xf numFmtId="0" fontId="6" fillId="33" borderId="61" xfId="0" applyFont="1" applyFill="1" applyBorder="1">
      <alignment vertical="center"/>
    </xf>
    <xf numFmtId="0" fontId="6" fillId="33" borderId="135" xfId="0" applyFont="1" applyFill="1" applyBorder="1">
      <alignment vertical="center"/>
    </xf>
    <xf numFmtId="0" fontId="7" fillId="33" borderId="61" xfId="0" applyFont="1" applyFill="1" applyBorder="1">
      <alignment vertical="center"/>
    </xf>
    <xf numFmtId="0" fontId="6" fillId="33" borderId="46" xfId="0" applyFont="1" applyFill="1" applyBorder="1" applyAlignment="1">
      <alignment horizontal="center" vertical="center"/>
    </xf>
    <xf numFmtId="0" fontId="6" fillId="33" borderId="99" xfId="0" applyFont="1" applyFill="1" applyBorder="1" applyAlignment="1">
      <alignment horizontal="center"/>
    </xf>
    <xf numFmtId="0" fontId="6" fillId="33" borderId="0" xfId="0" applyFont="1" applyFill="1" applyBorder="1" applyAlignment="1">
      <alignment horizontal="right"/>
    </xf>
    <xf numFmtId="0" fontId="6" fillId="33" borderId="30" xfId="0" applyFont="1" applyFill="1" applyBorder="1" applyAlignment="1">
      <alignment horizontal="center"/>
    </xf>
    <xf numFmtId="0" fontId="6" fillId="33" borderId="69" xfId="0" applyFont="1" applyFill="1" applyBorder="1">
      <alignment vertical="center"/>
    </xf>
    <xf numFmtId="0" fontId="14" fillId="0" borderId="0" xfId="156" applyFont="1" applyBorder="1"/>
    <xf numFmtId="0" fontId="4" fillId="33" borderId="84" xfId="0" applyFont="1" applyFill="1" applyBorder="1">
      <alignment vertical="center"/>
    </xf>
    <xf numFmtId="0" fontId="4" fillId="33" borderId="132" xfId="0" applyFont="1" applyFill="1" applyBorder="1">
      <alignment vertical="center"/>
    </xf>
    <xf numFmtId="176" fontId="4" fillId="0" borderId="135" xfId="0" applyNumberFormat="1" applyFont="1" applyBorder="1">
      <alignment vertical="center"/>
    </xf>
    <xf numFmtId="0" fontId="4" fillId="0" borderId="70" xfId="0" applyFont="1" applyBorder="1">
      <alignment vertical="center"/>
    </xf>
    <xf numFmtId="0" fontId="5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3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/>
    </xf>
    <xf numFmtId="0" fontId="10" fillId="0" borderId="64" xfId="0" applyFont="1" applyFill="1" applyBorder="1" applyAlignment="1">
      <alignment horizontal="right"/>
    </xf>
    <xf numFmtId="0" fontId="12" fillId="0" borderId="0" xfId="0" applyFont="1" applyFill="1">
      <alignment vertical="center"/>
    </xf>
    <xf numFmtId="0" fontId="10" fillId="0" borderId="65" xfId="0" applyFont="1" applyFill="1" applyBorder="1" applyAlignment="1">
      <alignment horizontal="left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9" fillId="0" borderId="33" xfId="0" applyFont="1" applyFill="1" applyBorder="1" applyAlignment="1">
      <alignment horizontal="center" vertical="center"/>
    </xf>
    <xf numFmtId="38" fontId="4" fillId="0" borderId="16" xfId="84" applyFont="1" applyFill="1" applyBorder="1" applyAlignment="1">
      <alignment horizontal="right" shrinkToFit="1"/>
    </xf>
    <xf numFmtId="38" fontId="4" fillId="0" borderId="27" xfId="84" applyFont="1" applyFill="1" applyBorder="1" applyAlignment="1">
      <alignment horizontal="right" shrinkToFit="1"/>
    </xf>
    <xf numFmtId="38" fontId="4" fillId="0" borderId="20" xfId="84" applyFont="1" applyFill="1" applyBorder="1" applyAlignment="1">
      <alignment horizontal="right" shrinkToFit="1"/>
    </xf>
    <xf numFmtId="38" fontId="4" fillId="0" borderId="33" xfId="84" applyFont="1" applyFill="1" applyBorder="1" applyAlignment="1">
      <alignment horizontal="right" shrinkToFit="1"/>
    </xf>
    <xf numFmtId="38" fontId="4" fillId="0" borderId="51" xfId="84" applyFont="1" applyFill="1" applyBorder="1" applyAlignment="1">
      <alignment horizontal="right" shrinkToFit="1"/>
    </xf>
    <xf numFmtId="38" fontId="4" fillId="0" borderId="28" xfId="84" applyFont="1" applyFill="1" applyBorder="1" applyAlignment="1">
      <alignment horizontal="right" shrinkToFit="1"/>
    </xf>
    <xf numFmtId="179" fontId="9" fillId="0" borderId="32" xfId="0" applyNumberFormat="1" applyFont="1" applyFill="1" applyBorder="1" applyAlignment="1">
      <alignment horizontal="right" shrinkToFit="1"/>
    </xf>
    <xf numFmtId="0" fontId="4" fillId="0" borderId="33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178" fontId="4" fillId="0" borderId="0" xfId="0" applyNumberFormat="1" applyFont="1" applyFill="1" applyAlignment="1">
      <alignment vertical="center" shrinkToFit="1"/>
    </xf>
    <xf numFmtId="0" fontId="9" fillId="0" borderId="0" xfId="0" applyFont="1" applyFill="1">
      <alignment vertical="center"/>
    </xf>
    <xf numFmtId="0" fontId="4" fillId="64" borderId="0" xfId="0" applyFont="1" applyFill="1">
      <alignment vertical="center"/>
    </xf>
    <xf numFmtId="38" fontId="4" fillId="0" borderId="143" xfId="84" applyFont="1" applyFill="1" applyBorder="1" applyAlignment="1">
      <alignment horizontal="right" shrinkToFit="1"/>
    </xf>
    <xf numFmtId="0" fontId="9" fillId="0" borderId="108" xfId="0" applyFont="1" applyFill="1" applyBorder="1" applyAlignment="1">
      <alignment horizontal="center" vertical="center"/>
    </xf>
    <xf numFmtId="38" fontId="4" fillId="0" borderId="127" xfId="85" applyFont="1" applyFill="1" applyBorder="1" applyAlignment="1">
      <alignment horizontal="right"/>
    </xf>
    <xf numFmtId="38" fontId="4" fillId="0" borderId="128" xfId="85" applyFont="1" applyFill="1" applyBorder="1" applyAlignment="1">
      <alignment horizontal="right"/>
    </xf>
    <xf numFmtId="38" fontId="4" fillId="0" borderId="85" xfId="85" applyFont="1" applyFill="1" applyBorder="1" applyAlignment="1">
      <alignment horizontal="right"/>
    </xf>
    <xf numFmtId="38" fontId="4" fillId="0" borderId="86" xfId="85" applyFont="1" applyFill="1" applyBorder="1" applyAlignment="1">
      <alignment horizontal="right"/>
    </xf>
    <xf numFmtId="38" fontId="4" fillId="0" borderId="98" xfId="85" applyFont="1" applyFill="1" applyBorder="1" applyAlignment="1">
      <alignment horizontal="right"/>
    </xf>
    <xf numFmtId="38" fontId="4" fillId="0" borderId="108" xfId="85" applyFont="1" applyFill="1" applyBorder="1" applyAlignment="1">
      <alignment horizontal="right"/>
    </xf>
    <xf numFmtId="38" fontId="4" fillId="0" borderId="37" xfId="85" applyFont="1" applyFill="1" applyBorder="1" applyAlignment="1">
      <alignment horizontal="right"/>
    </xf>
    <xf numFmtId="38" fontId="4" fillId="0" borderId="130" xfId="85" applyFont="1" applyFill="1" applyBorder="1" applyAlignment="1">
      <alignment horizontal="right"/>
    </xf>
    <xf numFmtId="38" fontId="4" fillId="0" borderId="129" xfId="85" applyFont="1" applyFill="1" applyBorder="1" applyAlignment="1">
      <alignment horizontal="right"/>
    </xf>
    <xf numFmtId="38" fontId="4" fillId="0" borderId="99" xfId="85" applyFont="1" applyFill="1" applyBorder="1" applyAlignment="1">
      <alignment horizontal="right"/>
    </xf>
    <xf numFmtId="38" fontId="9" fillId="0" borderId="108" xfId="192" applyNumberFormat="1" applyFont="1" applyFill="1" applyBorder="1" applyAlignment="1">
      <alignment horizontal="right" wrapText="1"/>
    </xf>
    <xf numFmtId="0" fontId="6" fillId="0" borderId="108" xfId="0" applyFont="1" applyFill="1" applyBorder="1" applyAlignment="1">
      <alignment vertical="center" shrinkToFit="1"/>
    </xf>
    <xf numFmtId="0" fontId="9" fillId="0" borderId="44" xfId="0" applyFont="1" applyFill="1" applyBorder="1" applyAlignment="1">
      <alignment horizontal="center" vertical="center"/>
    </xf>
    <xf numFmtId="38" fontId="4" fillId="0" borderId="125" xfId="84" applyFont="1" applyFill="1" applyBorder="1" applyAlignment="1">
      <alignment horizontal="right" shrinkToFit="1"/>
    </xf>
    <xf numFmtId="38" fontId="4" fillId="0" borderId="126" xfId="84" applyFont="1" applyFill="1" applyBorder="1" applyAlignment="1">
      <alignment horizontal="right" shrinkToFit="1"/>
    </xf>
    <xf numFmtId="38" fontId="4" fillId="0" borderId="80" xfId="84" applyFont="1" applyFill="1" applyBorder="1" applyAlignment="1">
      <alignment horizontal="right" shrinkToFit="1"/>
    </xf>
    <xf numFmtId="38" fontId="4" fillId="0" borderId="24" xfId="84" applyFont="1" applyFill="1" applyBorder="1" applyAlignment="1">
      <alignment horizontal="right" shrinkToFit="1"/>
    </xf>
    <xf numFmtId="38" fontId="4" fillId="0" borderId="26" xfId="84" applyFont="1" applyFill="1" applyBorder="1" applyAlignment="1">
      <alignment horizontal="right" shrinkToFit="1"/>
    </xf>
    <xf numFmtId="38" fontId="4" fillId="0" borderId="68" xfId="84" applyFont="1" applyFill="1" applyBorder="1" applyAlignment="1">
      <alignment horizontal="right" shrinkToFit="1"/>
    </xf>
    <xf numFmtId="38" fontId="4" fillId="0" borderId="37" xfId="84" applyFont="1" applyFill="1" applyBorder="1" applyAlignment="1">
      <alignment horizontal="right" shrinkToFit="1"/>
    </xf>
    <xf numFmtId="38" fontId="4" fillId="0" borderId="44" xfId="84" applyFont="1" applyFill="1" applyBorder="1" applyAlignment="1">
      <alignment horizontal="right" shrinkToFit="1"/>
    </xf>
    <xf numFmtId="38" fontId="4" fillId="0" borderId="52" xfId="84" applyFont="1" applyFill="1" applyBorder="1" applyAlignment="1">
      <alignment horizontal="right" shrinkToFit="1"/>
    </xf>
    <xf numFmtId="38" fontId="4" fillId="0" borderId="53" xfId="84" applyFont="1" applyFill="1" applyBorder="1" applyAlignment="1">
      <alignment horizontal="right" shrinkToFit="1"/>
    </xf>
    <xf numFmtId="38" fontId="9" fillId="0" borderId="68" xfId="84" applyFont="1" applyFill="1" applyBorder="1" applyAlignment="1">
      <alignment horizontal="right" shrinkToFit="1"/>
    </xf>
    <xf numFmtId="0" fontId="6" fillId="0" borderId="44" xfId="0" applyFont="1" applyFill="1" applyBorder="1" applyAlignment="1">
      <alignment vertical="center" shrinkToFit="1"/>
    </xf>
    <xf numFmtId="38" fontId="4" fillId="0" borderId="49" xfId="84" applyFont="1" applyFill="1" applyBorder="1" applyAlignment="1">
      <alignment horizontal="right" shrinkToFit="1"/>
    </xf>
    <xf numFmtId="38" fontId="4" fillId="0" borderId="50" xfId="84" applyFont="1" applyFill="1" applyBorder="1" applyAlignment="1">
      <alignment horizontal="right" shrinkToFit="1"/>
    </xf>
    <xf numFmtId="38" fontId="4" fillId="0" borderId="48" xfId="84" applyFont="1" applyFill="1" applyBorder="1" applyAlignment="1">
      <alignment horizontal="right" shrinkToFit="1"/>
    </xf>
    <xf numFmtId="38" fontId="4" fillId="0" borderId="15" xfId="84" applyFont="1" applyFill="1" applyBorder="1" applyAlignment="1">
      <alignment horizontal="right" shrinkToFit="1"/>
    </xf>
    <xf numFmtId="38" fontId="4" fillId="0" borderId="18" xfId="84" applyFont="1" applyFill="1" applyBorder="1" applyAlignment="1">
      <alignment horizontal="right" shrinkToFit="1"/>
    </xf>
    <xf numFmtId="38" fontId="4" fillId="0" borderId="47" xfId="84" applyFont="1" applyFill="1" applyBorder="1" applyAlignment="1">
      <alignment horizontal="right" shrinkToFit="1"/>
    </xf>
    <xf numFmtId="38" fontId="9" fillId="0" borderId="47" xfId="84" applyFont="1" applyFill="1" applyBorder="1" applyAlignment="1">
      <alignment horizontal="right" shrinkToFit="1"/>
    </xf>
    <xf numFmtId="38" fontId="4" fillId="0" borderId="73" xfId="85" applyFont="1" applyFill="1" applyBorder="1" applyAlignment="1">
      <alignment horizontal="right"/>
    </xf>
    <xf numFmtId="38" fontId="4" fillId="0" borderId="14" xfId="85" applyFont="1" applyFill="1" applyBorder="1" applyAlignment="1">
      <alignment horizontal="right"/>
    </xf>
    <xf numFmtId="38" fontId="4" fillId="0" borderId="71" xfId="85" applyFont="1" applyFill="1" applyBorder="1" applyAlignment="1">
      <alignment horizontal="right"/>
    </xf>
    <xf numFmtId="38" fontId="4" fillId="0" borderId="15" xfId="85" applyFont="1" applyFill="1" applyBorder="1" applyAlignment="1">
      <alignment horizontal="right"/>
    </xf>
    <xf numFmtId="38" fontId="4" fillId="0" borderId="18" xfId="85" applyFont="1" applyFill="1" applyBorder="1" applyAlignment="1">
      <alignment horizontal="right"/>
    </xf>
    <xf numFmtId="38" fontId="4" fillId="0" borderId="67" xfId="0" applyNumberFormat="1" applyFont="1" applyFill="1" applyBorder="1" applyAlignment="1">
      <alignment horizontal="right"/>
    </xf>
    <xf numFmtId="38" fontId="4" fillId="0" borderId="10" xfId="85" applyFont="1" applyFill="1" applyBorder="1" applyAlignment="1">
      <alignment horizontal="right"/>
    </xf>
    <xf numFmtId="38" fontId="4" fillId="0" borderId="72" xfId="85" applyFont="1" applyFill="1" applyBorder="1" applyAlignment="1">
      <alignment horizontal="right"/>
    </xf>
    <xf numFmtId="38" fontId="4" fillId="0" borderId="47" xfId="85" applyFont="1" applyFill="1" applyBorder="1" applyAlignment="1">
      <alignment horizontal="right"/>
    </xf>
    <xf numFmtId="38" fontId="4" fillId="0" borderId="34" xfId="85" applyFont="1" applyFill="1" applyBorder="1" applyAlignment="1">
      <alignment horizontal="right"/>
    </xf>
    <xf numFmtId="38" fontId="9" fillId="0" borderId="44" xfId="84" applyFont="1" applyFill="1" applyBorder="1" applyAlignment="1">
      <alignment horizontal="right" shrinkToFit="1"/>
    </xf>
    <xf numFmtId="38" fontId="4" fillId="0" borderId="14" xfId="84" applyFont="1" applyFill="1" applyBorder="1" applyAlignment="1">
      <alignment horizontal="right" shrinkToFit="1"/>
    </xf>
    <xf numFmtId="38" fontId="4" fillId="0" borderId="72" xfId="84" applyFont="1" applyFill="1" applyBorder="1" applyAlignment="1">
      <alignment horizontal="right" shrinkToFit="1"/>
    </xf>
    <xf numFmtId="38" fontId="4" fillId="0" borderId="73" xfId="84" applyFont="1" applyFill="1" applyBorder="1" applyAlignment="1">
      <alignment horizontal="right" shrinkToFit="1"/>
    </xf>
    <xf numFmtId="38" fontId="4" fillId="0" borderId="34" xfId="84" applyFont="1" applyFill="1" applyBorder="1" applyAlignment="1">
      <alignment horizontal="right" shrinkToFit="1"/>
    </xf>
    <xf numFmtId="38" fontId="9" fillId="0" borderId="65" xfId="84" applyFont="1" applyFill="1" applyBorder="1" applyAlignment="1">
      <alignment horizontal="right" shrinkToFit="1"/>
    </xf>
    <xf numFmtId="38" fontId="4" fillId="0" borderId="71" xfId="84" applyFont="1" applyFill="1" applyBorder="1" applyAlignment="1">
      <alignment horizontal="right" shrinkToFit="1"/>
    </xf>
    <xf numFmtId="38" fontId="4" fillId="0" borderId="65" xfId="84" applyFont="1" applyFill="1" applyBorder="1" applyAlignment="1">
      <alignment horizontal="right" shrinkToFit="1"/>
    </xf>
    <xf numFmtId="38" fontId="4" fillId="0" borderId="52" xfId="85" applyFont="1" applyFill="1" applyBorder="1" applyAlignment="1">
      <alignment horizontal="right"/>
    </xf>
    <xf numFmtId="38" fontId="4" fillId="0" borderId="35" xfId="85" applyFont="1" applyFill="1" applyBorder="1" applyAlignment="1">
      <alignment horizontal="right"/>
    </xf>
    <xf numFmtId="0" fontId="5" fillId="0" borderId="44" xfId="0" applyFont="1" applyFill="1" applyBorder="1" applyAlignment="1">
      <alignment vertical="center" shrinkToFit="1"/>
    </xf>
    <xf numFmtId="38" fontId="4" fillId="0" borderId="35" xfId="84" applyFont="1" applyFill="1" applyBorder="1" applyAlignment="1">
      <alignment horizontal="right" shrinkToFit="1"/>
    </xf>
    <xf numFmtId="38" fontId="4" fillId="0" borderId="13" xfId="85" applyFont="1" applyFill="1" applyBorder="1" applyAlignment="1">
      <alignment horizontal="right"/>
    </xf>
    <xf numFmtId="38" fontId="4" fillId="0" borderId="44" xfId="85" applyFont="1" applyFill="1" applyBorder="1" applyAlignment="1">
      <alignment horizontal="right"/>
    </xf>
    <xf numFmtId="38" fontId="4" fillId="0" borderId="74" xfId="85" applyFont="1" applyFill="1" applyBorder="1" applyAlignment="1">
      <alignment horizontal="right"/>
    </xf>
    <xf numFmtId="38" fontId="9" fillId="0" borderId="44" xfId="151" applyNumberFormat="1" applyFont="1" applyFill="1" applyBorder="1" applyAlignment="1">
      <alignment horizontal="right" wrapText="1"/>
    </xf>
    <xf numFmtId="38" fontId="4" fillId="0" borderId="12" xfId="84" applyFont="1" applyFill="1" applyBorder="1" applyAlignment="1">
      <alignment horizontal="right" shrinkToFit="1"/>
    </xf>
    <xf numFmtId="38" fontId="4" fillId="0" borderId="19" xfId="84" applyFont="1" applyFill="1" applyBorder="1" applyAlignment="1">
      <alignment horizontal="right" shrinkToFit="1"/>
    </xf>
    <xf numFmtId="38" fontId="4" fillId="0" borderId="0" xfId="84" applyFont="1" applyFill="1" applyBorder="1" applyAlignment="1">
      <alignment horizontal="right" shrinkToFit="1"/>
    </xf>
    <xf numFmtId="38" fontId="4" fillId="0" borderId="30" xfId="84" applyFont="1" applyFill="1" applyBorder="1" applyAlignment="1">
      <alignment horizontal="right" shrinkToFit="1"/>
    </xf>
    <xf numFmtId="38" fontId="4" fillId="0" borderId="79" xfId="84" applyFont="1" applyFill="1" applyBorder="1" applyAlignment="1">
      <alignment horizontal="right" shrinkToFit="1"/>
    </xf>
    <xf numFmtId="38" fontId="4" fillId="0" borderId="75" xfId="84" applyFont="1" applyFill="1" applyBorder="1" applyAlignment="1">
      <alignment horizontal="right" shrinkToFit="1"/>
    </xf>
    <xf numFmtId="38" fontId="4" fillId="0" borderId="10" xfId="84" applyFont="1" applyFill="1" applyBorder="1" applyAlignment="1">
      <alignment horizontal="right" shrinkToFit="1"/>
    </xf>
    <xf numFmtId="38" fontId="4" fillId="0" borderId="52" xfId="85" applyFont="1" applyFill="1" applyBorder="1"/>
    <xf numFmtId="38" fontId="4" fillId="0" borderId="14" xfId="85" applyFont="1" applyFill="1" applyBorder="1"/>
    <xf numFmtId="38" fontId="4" fillId="0" borderId="35" xfId="85" applyFont="1" applyFill="1" applyBorder="1"/>
    <xf numFmtId="38" fontId="4" fillId="0" borderId="48" xfId="85" applyFont="1" applyFill="1" applyBorder="1"/>
    <xf numFmtId="38" fontId="4" fillId="0" borderId="36" xfId="85" applyFont="1" applyFill="1" applyBorder="1"/>
    <xf numFmtId="38" fontId="4" fillId="0" borderId="67" xfId="85" applyFont="1" applyFill="1" applyBorder="1"/>
    <xf numFmtId="38" fontId="4" fillId="0" borderId="65" xfId="85" applyFont="1" applyFill="1" applyBorder="1"/>
    <xf numFmtId="38" fontId="4" fillId="0" borderId="13" xfId="85" applyFont="1" applyFill="1" applyBorder="1"/>
    <xf numFmtId="38" fontId="4" fillId="0" borderId="34" xfId="85" applyFont="1" applyFill="1" applyBorder="1"/>
    <xf numFmtId="38" fontId="4" fillId="0" borderId="44" xfId="85" applyFont="1" applyFill="1" applyBorder="1"/>
    <xf numFmtId="38" fontId="9" fillId="0" borderId="68" xfId="0" applyNumberFormat="1" applyFont="1" applyFill="1" applyBorder="1" applyAlignment="1">
      <alignment wrapText="1"/>
    </xf>
    <xf numFmtId="0" fontId="6" fillId="0" borderId="44" xfId="0" applyFont="1" applyFill="1" applyBorder="1" applyAlignment="1">
      <alignment vertical="center"/>
    </xf>
    <xf numFmtId="38" fontId="4" fillId="0" borderId="47" xfId="85" applyFont="1" applyFill="1" applyBorder="1"/>
    <xf numFmtId="38" fontId="9" fillId="0" borderId="44" xfId="0" applyNumberFormat="1" applyFont="1" applyFill="1" applyBorder="1" applyAlignment="1">
      <alignment wrapText="1"/>
    </xf>
    <xf numFmtId="38" fontId="4" fillId="0" borderId="73" xfId="85" applyFont="1" applyFill="1" applyBorder="1"/>
    <xf numFmtId="38" fontId="4" fillId="0" borderId="15" xfId="85" applyFont="1" applyFill="1" applyBorder="1"/>
    <xf numFmtId="38" fontId="4" fillId="0" borderId="35" xfId="84" applyFont="1" applyFill="1" applyBorder="1" applyAlignment="1" applyProtection="1">
      <alignment horizontal="right"/>
    </xf>
    <xf numFmtId="38" fontId="4" fillId="0" borderId="36" xfId="84" applyFont="1" applyFill="1" applyBorder="1" applyAlignment="1" applyProtection="1">
      <alignment horizontal="right"/>
    </xf>
    <xf numFmtId="38" fontId="4" fillId="0" borderId="76" xfId="44" applyFont="1" applyFill="1" applyBorder="1" applyAlignment="1" applyProtection="1">
      <alignment horizontal="right"/>
    </xf>
    <xf numFmtId="38" fontId="4" fillId="0" borderId="55" xfId="44" applyFont="1" applyFill="1" applyBorder="1" applyAlignment="1" applyProtection="1">
      <alignment horizontal="right"/>
    </xf>
    <xf numFmtId="38" fontId="4" fillId="0" borderId="11" xfId="85" applyFont="1" applyFill="1" applyBorder="1" applyAlignment="1">
      <alignment horizontal="right"/>
    </xf>
    <xf numFmtId="38" fontId="4" fillId="0" borderId="147" xfId="44" applyFont="1" applyFill="1" applyBorder="1" applyAlignment="1" applyProtection="1">
      <alignment horizontal="right"/>
    </xf>
    <xf numFmtId="38" fontId="4" fillId="0" borderId="109" xfId="44" applyFont="1" applyFill="1" applyBorder="1" applyAlignment="1" applyProtection="1">
      <alignment horizontal="right"/>
    </xf>
    <xf numFmtId="38" fontId="4" fillId="0" borderId="11" xfId="44" applyFont="1" applyFill="1" applyBorder="1" applyAlignment="1" applyProtection="1">
      <alignment horizontal="right"/>
    </xf>
    <xf numFmtId="38" fontId="4" fillId="0" borderId="56" xfId="44" applyFont="1" applyFill="1" applyBorder="1" applyAlignment="1" applyProtection="1">
      <alignment horizontal="right"/>
    </xf>
    <xf numFmtId="38" fontId="4" fillId="0" borderId="44" xfId="44" applyFont="1" applyFill="1" applyBorder="1" applyAlignment="1" applyProtection="1">
      <alignment horizontal="right"/>
    </xf>
    <xf numFmtId="38" fontId="4" fillId="0" borderId="52" xfId="44" applyFont="1" applyFill="1" applyBorder="1" applyAlignment="1" applyProtection="1">
      <alignment horizontal="right"/>
    </xf>
    <xf numFmtId="38" fontId="4" fillId="0" borderId="74" xfId="84" applyFont="1" applyFill="1" applyBorder="1" applyAlignment="1">
      <alignment horizontal="right" shrinkToFit="1"/>
    </xf>
    <xf numFmtId="38" fontId="4" fillId="0" borderId="54" xfId="84" applyFont="1" applyFill="1" applyBorder="1" applyAlignment="1">
      <alignment horizontal="right" shrinkToFit="1"/>
    </xf>
    <xf numFmtId="38" fontId="4" fillId="0" borderId="13" xfId="84" applyFont="1" applyFill="1" applyBorder="1" applyAlignment="1">
      <alignment horizontal="right" shrinkToFit="1"/>
    </xf>
    <xf numFmtId="38" fontId="4" fillId="0" borderId="36" xfId="85" applyFont="1" applyFill="1" applyBorder="1" applyAlignment="1">
      <alignment horizontal="right"/>
    </xf>
    <xf numFmtId="38" fontId="4" fillId="0" borderId="142" xfId="0" applyNumberFormat="1" applyFont="1" applyFill="1" applyBorder="1" applyAlignment="1">
      <alignment horizontal="right"/>
    </xf>
    <xf numFmtId="38" fontId="4" fillId="0" borderId="53" xfId="85" applyFont="1" applyFill="1" applyBorder="1" applyAlignment="1">
      <alignment horizontal="right"/>
    </xf>
    <xf numFmtId="38" fontId="4" fillId="0" borderId="77" xfId="44" applyFont="1" applyFill="1" applyBorder="1" applyAlignment="1" applyProtection="1">
      <alignment horizontal="right"/>
    </xf>
    <xf numFmtId="38" fontId="4" fillId="0" borderId="111" xfId="84" applyFont="1" applyFill="1" applyBorder="1" applyAlignment="1">
      <alignment horizontal="right" shrinkToFit="1"/>
    </xf>
    <xf numFmtId="38" fontId="4" fillId="0" borderId="144" xfId="44" applyFont="1" applyFill="1" applyBorder="1" applyAlignment="1" applyProtection="1">
      <alignment horizontal="right"/>
    </xf>
    <xf numFmtId="38" fontId="4" fillId="0" borderId="78" xfId="44" applyFont="1" applyFill="1" applyBorder="1" applyAlignment="1" applyProtection="1">
      <alignment horizontal="right"/>
    </xf>
    <xf numFmtId="38" fontId="4" fillId="0" borderId="110" xfId="44" applyFont="1" applyFill="1" applyBorder="1" applyAlignment="1" applyProtection="1">
      <alignment horizontal="right"/>
    </xf>
    <xf numFmtId="38" fontId="4" fillId="0" borderId="109" xfId="84" applyFont="1" applyFill="1" applyBorder="1" applyAlignment="1">
      <alignment horizontal="right" shrinkToFit="1"/>
    </xf>
    <xf numFmtId="38" fontId="4" fillId="0" borderId="11" xfId="84" applyFont="1" applyFill="1" applyBorder="1" applyAlignment="1">
      <alignment horizontal="right" shrinkToFit="1"/>
    </xf>
    <xf numFmtId="38" fontId="4" fillId="0" borderId="77" xfId="84" applyFont="1" applyFill="1" applyBorder="1" applyAlignment="1">
      <alignment horizontal="right" shrinkToFit="1"/>
    </xf>
    <xf numFmtId="38" fontId="4" fillId="0" borderId="48" xfId="85" applyFont="1" applyFill="1" applyBorder="1" applyAlignment="1">
      <alignment horizontal="right"/>
    </xf>
    <xf numFmtId="38" fontId="4" fillId="0" borderId="112" xfId="0" applyNumberFormat="1" applyFont="1" applyFill="1" applyBorder="1" applyAlignment="1">
      <alignment horizontal="right"/>
    </xf>
    <xf numFmtId="38" fontId="4" fillId="0" borderId="24" xfId="85" applyFont="1" applyFill="1" applyBorder="1"/>
    <xf numFmtId="38" fontId="4" fillId="0" borderId="70" xfId="85" applyFont="1" applyFill="1" applyBorder="1"/>
    <xf numFmtId="38" fontId="4" fillId="0" borderId="11" xfId="85" applyFont="1" applyFill="1" applyBorder="1"/>
    <xf numFmtId="38" fontId="4" fillId="0" borderId="53" xfId="85" applyFont="1" applyFill="1" applyBorder="1"/>
    <xf numFmtId="0" fontId="6" fillId="0" borderId="44" xfId="0" applyFont="1" applyFill="1" applyBorder="1" applyAlignment="1"/>
    <xf numFmtId="38" fontId="4" fillId="0" borderId="79" xfId="85" applyFont="1" applyFill="1" applyBorder="1" applyAlignment="1">
      <alignment horizontal="right"/>
    </xf>
    <xf numFmtId="38" fontId="4" fillId="0" borderId="24" xfId="85" applyFont="1" applyFill="1" applyBorder="1" applyAlignment="1">
      <alignment horizontal="right"/>
    </xf>
    <xf numFmtId="38" fontId="4" fillId="0" borderId="26" xfId="85" applyFont="1" applyFill="1" applyBorder="1" applyAlignment="1">
      <alignment horizontal="right"/>
    </xf>
    <xf numFmtId="38" fontId="4" fillId="0" borderId="22" xfId="85" applyFont="1" applyFill="1" applyBorder="1" applyAlignment="1">
      <alignment horizontal="right"/>
    </xf>
    <xf numFmtId="38" fontId="4" fillId="0" borderId="69" xfId="85" applyFont="1" applyFill="1" applyBorder="1" applyAlignment="1">
      <alignment horizontal="right"/>
    </xf>
    <xf numFmtId="38" fontId="4" fillId="0" borderId="68" xfId="85" applyFont="1" applyFill="1" applyBorder="1" applyAlignment="1">
      <alignment horizontal="right"/>
    </xf>
    <xf numFmtId="38" fontId="4" fillId="0" borderId="52" xfId="189" applyFont="1" applyFill="1" applyBorder="1" applyAlignment="1">
      <alignment horizontal="right"/>
    </xf>
    <xf numFmtId="38" fontId="4" fillId="0" borderId="13" xfId="189" applyFont="1" applyFill="1" applyBorder="1" applyAlignment="1">
      <alignment horizontal="right"/>
    </xf>
    <xf numFmtId="38" fontId="4" fillId="0" borderId="35" xfId="189" applyFont="1" applyFill="1" applyBorder="1" applyAlignment="1">
      <alignment horizontal="right"/>
    </xf>
    <xf numFmtId="38" fontId="4" fillId="0" borderId="48" xfId="189" applyFont="1" applyFill="1" applyBorder="1" applyAlignment="1">
      <alignment horizontal="right"/>
    </xf>
    <xf numFmtId="38" fontId="4" fillId="0" borderId="36" xfId="189" applyFont="1" applyFill="1" applyBorder="1" applyAlignment="1">
      <alignment horizontal="right"/>
    </xf>
    <xf numFmtId="38" fontId="4" fillId="0" borderId="11" xfId="189" applyFont="1" applyFill="1" applyBorder="1" applyAlignment="1">
      <alignment horizontal="right"/>
    </xf>
    <xf numFmtId="38" fontId="4" fillId="0" borderId="53" xfId="189" applyFont="1" applyFill="1" applyBorder="1" applyAlignment="1">
      <alignment horizontal="right"/>
    </xf>
    <xf numFmtId="38" fontId="4" fillId="0" borderId="44" xfId="189" applyFont="1" applyFill="1" applyBorder="1" applyAlignment="1">
      <alignment horizontal="right"/>
    </xf>
    <xf numFmtId="38" fontId="4" fillId="0" borderId="70" xfId="85" applyFont="1" applyFill="1" applyBorder="1" applyAlignment="1">
      <alignment horizontal="right"/>
    </xf>
    <xf numFmtId="38" fontId="4" fillId="0" borderId="113" xfId="0" applyNumberFormat="1" applyFont="1" applyFill="1" applyBorder="1" applyAlignment="1">
      <alignment horizontal="right"/>
    </xf>
    <xf numFmtId="38" fontId="4" fillId="0" borderId="19" xfId="85" applyFont="1" applyFill="1" applyBorder="1" applyAlignment="1">
      <alignment horizontal="right"/>
    </xf>
    <xf numFmtId="38" fontId="4" fillId="0" borderId="12" xfId="85" applyFont="1" applyFill="1" applyBorder="1" applyAlignment="1">
      <alignment horizontal="right"/>
    </xf>
    <xf numFmtId="38" fontId="4" fillId="0" borderId="0" xfId="85" applyFont="1" applyFill="1" applyBorder="1" applyAlignment="1">
      <alignment horizontal="right"/>
    </xf>
    <xf numFmtId="38" fontId="4" fillId="0" borderId="30" xfId="85" applyFont="1" applyFill="1" applyBorder="1" applyAlignment="1">
      <alignment horizontal="right"/>
    </xf>
    <xf numFmtId="38" fontId="4" fillId="0" borderId="65" xfId="85" applyFont="1" applyFill="1" applyBorder="1" applyAlignment="1">
      <alignment horizontal="right"/>
    </xf>
    <xf numFmtId="38" fontId="4" fillId="0" borderId="54" xfId="85" applyFont="1" applyFill="1" applyBorder="1" applyAlignment="1">
      <alignment horizontal="right"/>
    </xf>
    <xf numFmtId="38" fontId="4" fillId="0" borderId="114" xfId="44" applyFont="1" applyFill="1" applyBorder="1" applyAlignment="1" applyProtection="1">
      <alignment horizontal="right"/>
    </xf>
    <xf numFmtId="38" fontId="4" fillId="0" borderId="115" xfId="44" applyFont="1" applyFill="1" applyBorder="1" applyAlignment="1" applyProtection="1">
      <alignment horizontal="right"/>
    </xf>
    <xf numFmtId="38" fontId="4" fillId="0" borderId="116" xfId="44" applyFont="1" applyFill="1" applyBorder="1" applyAlignment="1" applyProtection="1">
      <alignment horizontal="right"/>
    </xf>
    <xf numFmtId="38" fontId="4" fillId="0" borderId="131" xfId="84" applyFont="1" applyFill="1" applyBorder="1" applyAlignment="1">
      <alignment horizontal="right" shrinkToFit="1"/>
    </xf>
    <xf numFmtId="38" fontId="4" fillId="0" borderId="145" xfId="44" applyFont="1" applyFill="1" applyBorder="1" applyAlignment="1" applyProtection="1">
      <alignment horizontal="right"/>
    </xf>
    <xf numFmtId="38" fontId="4" fillId="0" borderId="148" xfId="44" applyFont="1" applyFill="1" applyBorder="1" applyAlignment="1" applyProtection="1">
      <alignment horizontal="right"/>
    </xf>
    <xf numFmtId="38" fontId="4" fillId="0" borderId="117" xfId="44" applyFont="1" applyFill="1" applyBorder="1" applyAlignment="1" applyProtection="1">
      <alignment horizontal="right"/>
    </xf>
    <xf numFmtId="38" fontId="4" fillId="0" borderId="74" xfId="44" applyFont="1" applyFill="1" applyBorder="1" applyAlignment="1" applyProtection="1">
      <alignment horizontal="right"/>
    </xf>
    <xf numFmtId="38" fontId="9" fillId="0" borderId="48" xfId="84" applyFont="1" applyFill="1" applyBorder="1" applyAlignment="1">
      <alignment horizontal="right" shrinkToFit="1"/>
    </xf>
    <xf numFmtId="38" fontId="4" fillId="0" borderId="36" xfId="84" applyFont="1" applyFill="1" applyBorder="1" applyAlignment="1">
      <alignment horizontal="right" shrinkToFit="1"/>
    </xf>
    <xf numFmtId="38" fontId="4" fillId="0" borderId="146" xfId="84" applyFont="1" applyFill="1" applyBorder="1" applyAlignment="1">
      <alignment horizontal="right" shrinkToFit="1"/>
    </xf>
    <xf numFmtId="0" fontId="6" fillId="0" borderId="44" xfId="190" applyFont="1" applyFill="1" applyBorder="1" applyAlignment="1">
      <alignment vertical="center" shrinkToFit="1"/>
    </xf>
    <xf numFmtId="38" fontId="4" fillId="0" borderId="79" xfId="189" applyFont="1" applyFill="1" applyBorder="1"/>
    <xf numFmtId="38" fontId="4" fillId="0" borderId="37" xfId="189" applyFont="1" applyFill="1" applyBorder="1"/>
    <xf numFmtId="38" fontId="4" fillId="0" borderId="24" xfId="189" applyFont="1" applyFill="1" applyBorder="1"/>
    <xf numFmtId="38" fontId="4" fillId="0" borderId="26" xfId="189" applyFont="1" applyFill="1" applyBorder="1"/>
    <xf numFmtId="38" fontId="4" fillId="0" borderId="48" xfId="189" applyFont="1" applyFill="1" applyBorder="1"/>
    <xf numFmtId="38" fontId="4" fillId="0" borderId="67" xfId="189" applyFont="1" applyFill="1" applyBorder="1"/>
    <xf numFmtId="38" fontId="4" fillId="0" borderId="65" xfId="189" applyFont="1" applyFill="1" applyBorder="1"/>
    <xf numFmtId="38" fontId="4" fillId="0" borderId="22" xfId="189" applyFont="1" applyFill="1" applyBorder="1"/>
    <xf numFmtId="38" fontId="4" fillId="0" borderId="69" xfId="189" applyFont="1" applyFill="1" applyBorder="1"/>
    <xf numFmtId="38" fontId="4" fillId="0" borderId="68" xfId="189" applyFont="1" applyFill="1" applyBorder="1"/>
    <xf numFmtId="38" fontId="4" fillId="0" borderId="79" xfId="189" applyFont="1" applyFill="1" applyBorder="1" applyAlignment="1">
      <alignment horizontal="right"/>
    </xf>
    <xf numFmtId="38" fontId="4" fillId="0" borderId="74" xfId="189" applyFont="1" applyFill="1" applyBorder="1" applyAlignment="1">
      <alignment horizontal="right"/>
    </xf>
    <xf numFmtId="0" fontId="11" fillId="0" borderId="44" xfId="0" applyFont="1" applyFill="1" applyBorder="1" applyAlignment="1">
      <alignment vertical="center" wrapText="1" shrinkToFit="1"/>
    </xf>
    <xf numFmtId="38" fontId="4" fillId="0" borderId="76" xfId="85" applyFont="1" applyFill="1" applyBorder="1"/>
    <xf numFmtId="38" fontId="4" fillId="0" borderId="77" xfId="85" applyFont="1" applyFill="1" applyBorder="1"/>
    <xf numFmtId="38" fontId="4" fillId="0" borderId="55" xfId="85" applyFont="1" applyFill="1" applyBorder="1"/>
    <xf numFmtId="38" fontId="4" fillId="0" borderId="144" xfId="85" applyFont="1" applyFill="1" applyBorder="1"/>
    <xf numFmtId="38" fontId="4" fillId="0" borderId="147" xfId="85" applyFont="1" applyFill="1" applyBorder="1"/>
    <xf numFmtId="38" fontId="4" fillId="0" borderId="131" xfId="85" applyFont="1" applyFill="1" applyBorder="1"/>
    <xf numFmtId="38" fontId="4" fillId="0" borderId="109" xfId="85" applyFont="1" applyFill="1" applyBorder="1"/>
    <xf numFmtId="38" fontId="4" fillId="0" borderId="56" xfId="85" applyFont="1" applyFill="1" applyBorder="1"/>
    <xf numFmtId="0" fontId="6" fillId="0" borderId="44" xfId="191" applyFont="1" applyFill="1" applyBorder="1" applyAlignment="1">
      <alignment vertical="center" shrinkToFit="1"/>
    </xf>
    <xf numFmtId="38" fontId="4" fillId="0" borderId="118" xfId="44" applyFont="1" applyFill="1" applyBorder="1" applyAlignment="1" applyProtection="1">
      <alignment horizontal="right"/>
    </xf>
    <xf numFmtId="38" fontId="4" fillId="0" borderId="119" xfId="44" applyFont="1" applyFill="1" applyBorder="1" applyAlignment="1" applyProtection="1">
      <alignment horizontal="right"/>
    </xf>
    <xf numFmtId="38" fontId="4" fillId="0" borderId="120" xfId="84" applyFont="1" applyFill="1" applyBorder="1" applyAlignment="1">
      <alignment horizontal="right" shrinkToFit="1"/>
    </xf>
    <xf numFmtId="38" fontId="4" fillId="0" borderId="70" xfId="84" applyFont="1" applyFill="1" applyBorder="1" applyAlignment="1">
      <alignment horizontal="right" shrinkToFit="1"/>
    </xf>
    <xf numFmtId="38" fontId="4" fillId="0" borderId="44" xfId="0" applyNumberFormat="1" applyFont="1" applyFill="1" applyBorder="1" applyAlignment="1">
      <alignment vertical="center" shrinkToFit="1"/>
    </xf>
    <xf numFmtId="38" fontId="4" fillId="0" borderId="24" xfId="0" applyNumberFormat="1" applyFont="1" applyFill="1" applyBorder="1" applyAlignment="1">
      <alignment horizontal="right"/>
    </xf>
    <xf numFmtId="38" fontId="4" fillId="0" borderId="121" xfId="85" applyFont="1" applyFill="1" applyBorder="1"/>
    <xf numFmtId="0" fontId="9" fillId="0" borderId="47" xfId="0" applyFont="1" applyFill="1" applyBorder="1" applyAlignment="1">
      <alignment horizontal="center" vertical="center"/>
    </xf>
    <xf numFmtId="38" fontId="4" fillId="0" borderId="23" xfId="84" applyFont="1" applyFill="1" applyBorder="1" applyAlignment="1">
      <alignment horizontal="right" shrinkToFit="1"/>
    </xf>
    <xf numFmtId="38" fontId="4" fillId="0" borderId="122" xfId="0" applyNumberFormat="1" applyFont="1" applyFill="1" applyBorder="1" applyAlignment="1">
      <alignment horizontal="right"/>
    </xf>
    <xf numFmtId="38" fontId="4" fillId="0" borderId="123" xfId="84" applyFont="1" applyFill="1" applyBorder="1" applyAlignment="1">
      <alignment horizontal="right" shrinkToFit="1"/>
    </xf>
    <xf numFmtId="38" fontId="4" fillId="0" borderId="102" xfId="84" applyFont="1" applyFill="1" applyBorder="1" applyAlignment="1">
      <alignment horizontal="right" shrinkToFit="1"/>
    </xf>
    <xf numFmtId="38" fontId="9" fillId="0" borderId="66" xfId="84" applyFont="1" applyFill="1" applyBorder="1" applyAlignment="1">
      <alignment horizontal="right" shrinkToFit="1"/>
    </xf>
    <xf numFmtId="0" fontId="6" fillId="0" borderId="124" xfId="0" applyFont="1" applyFill="1" applyBorder="1">
      <alignment vertical="center"/>
    </xf>
    <xf numFmtId="0" fontId="4" fillId="64" borderId="0" xfId="0" applyFont="1" applyFill="1" applyAlignment="1">
      <alignment horizontal="center" vertical="center"/>
    </xf>
    <xf numFmtId="0" fontId="4" fillId="0" borderId="100" xfId="0" applyFont="1" applyFill="1" applyBorder="1" applyAlignment="1">
      <alignment horizontal="center" vertical="top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15" xfId="183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/>
    </xf>
    <xf numFmtId="178" fontId="4" fillId="0" borderId="12" xfId="184" applyNumberFormat="1" applyFont="1" applyFill="1" applyBorder="1" applyAlignment="1">
      <alignment horizontal="right" vertical="center"/>
    </xf>
    <xf numFmtId="178" fontId="4" fillId="0" borderId="15" xfId="183" applyNumberFormat="1" applyFont="1" applyFill="1" applyBorder="1" applyAlignment="1">
      <alignment horizontal="right" vertical="center" shrinkToFit="1"/>
    </xf>
    <xf numFmtId="178" fontId="4" fillId="0" borderId="63" xfId="183" applyNumberFormat="1" applyFont="1" applyFill="1" applyBorder="1" applyAlignment="1">
      <alignment horizontal="right" vertical="center"/>
    </xf>
    <xf numFmtId="183" fontId="4" fillId="0" borderId="15" xfId="0" applyNumberFormat="1" applyFont="1" applyFill="1" applyBorder="1" applyAlignment="1">
      <alignment horizontal="right" vertical="center"/>
    </xf>
    <xf numFmtId="183" fontId="4" fillId="0" borderId="72" xfId="183" applyNumberFormat="1" applyFont="1" applyFill="1" applyBorder="1" applyAlignment="1">
      <alignment horizontal="left" vertical="center" shrinkToFit="1"/>
    </xf>
    <xf numFmtId="0" fontId="4" fillId="0" borderId="41" xfId="0" applyFont="1" applyFill="1" applyBorder="1" applyAlignment="1">
      <alignment horizontal="center" vertical="center"/>
    </xf>
    <xf numFmtId="178" fontId="4" fillId="0" borderId="45" xfId="0" applyNumberFormat="1" applyFont="1" applyFill="1" applyBorder="1" applyAlignment="1">
      <alignment horizontal="right" vertical="center"/>
    </xf>
    <xf numFmtId="178" fontId="4" fillId="0" borderId="45" xfId="184" applyNumberFormat="1" applyFont="1" applyFill="1" applyBorder="1" applyAlignment="1">
      <alignment horizontal="right" vertical="center"/>
    </xf>
    <xf numFmtId="178" fontId="4" fillId="0" borderId="45" xfId="86" applyNumberFormat="1" applyFont="1" applyFill="1" applyBorder="1" applyAlignment="1">
      <alignment horizontal="right" vertical="center"/>
    </xf>
    <xf numFmtId="178" fontId="4" fillId="0" borderId="12" xfId="86" applyNumberFormat="1" applyFont="1" applyFill="1" applyBorder="1" applyAlignment="1">
      <alignment horizontal="right" vertical="center"/>
    </xf>
    <xf numFmtId="183" fontId="4" fillId="0" borderId="45" xfId="0" applyNumberFormat="1" applyFont="1" applyFill="1" applyBorder="1" applyAlignment="1">
      <alignment horizontal="right" vertical="center"/>
    </xf>
    <xf numFmtId="178" fontId="4" fillId="0" borderId="30" xfId="183" applyNumberFormat="1" applyFont="1" applyFill="1" applyBorder="1" applyAlignment="1">
      <alignment horizontal="left" vertical="center" shrinkToFit="1"/>
    </xf>
    <xf numFmtId="0" fontId="4" fillId="0" borderId="100" xfId="0" applyFont="1" applyFill="1" applyBorder="1">
      <alignment vertical="center"/>
    </xf>
    <xf numFmtId="0" fontId="4" fillId="0" borderId="42" xfId="0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12" xfId="184" applyNumberFormat="1" applyFont="1" applyFill="1" applyBorder="1" applyAlignment="1">
      <alignment horizontal="right" vertical="center" shrinkToFit="1"/>
    </xf>
    <xf numFmtId="183" fontId="4" fillId="0" borderId="12" xfId="0" applyNumberFormat="1" applyFont="1" applyFill="1" applyBorder="1" applyAlignment="1">
      <alignment horizontal="right" vertical="center"/>
    </xf>
    <xf numFmtId="0" fontId="4" fillId="0" borderId="30" xfId="184" applyFont="1" applyFill="1" applyBorder="1" applyAlignment="1">
      <alignment horizontal="left" vertical="center" shrinkToFit="1"/>
    </xf>
    <xf numFmtId="0" fontId="4" fillId="0" borderId="133" xfId="0" applyFont="1" applyFill="1" applyBorder="1">
      <alignment vertical="center"/>
    </xf>
    <xf numFmtId="0" fontId="4" fillId="0" borderId="40" xfId="0" applyFont="1" applyFill="1" applyBorder="1" applyAlignment="1">
      <alignment horizontal="center" vertical="center"/>
    </xf>
    <xf numFmtId="178" fontId="4" fillId="0" borderId="24" xfId="0" applyNumberFormat="1" applyFont="1" applyFill="1" applyBorder="1" applyAlignment="1">
      <alignment horizontal="right" vertical="center"/>
    </xf>
    <xf numFmtId="178" fontId="4" fillId="0" borderId="24" xfId="184" applyNumberFormat="1" applyFont="1" applyFill="1" applyBorder="1" applyAlignment="1">
      <alignment horizontal="right" vertical="center"/>
    </xf>
    <xf numFmtId="183" fontId="4" fillId="0" borderId="24" xfId="0" applyNumberFormat="1" applyFont="1" applyFill="1" applyBorder="1" applyAlignment="1">
      <alignment horizontal="right" vertical="center"/>
    </xf>
    <xf numFmtId="0" fontId="4" fillId="0" borderId="69" xfId="184" applyFont="1" applyFill="1" applyBorder="1" applyAlignment="1">
      <alignment horizontal="left" vertical="center" shrinkToFit="1"/>
    </xf>
    <xf numFmtId="178" fontId="4" fillId="0" borderId="45" xfId="184" applyNumberFormat="1" applyFont="1" applyFill="1" applyBorder="1" applyAlignment="1">
      <alignment horizontal="right" vertical="center" shrinkToFit="1"/>
    </xf>
    <xf numFmtId="0" fontId="4" fillId="0" borderId="30" xfId="184" applyFont="1" applyFill="1" applyBorder="1" applyAlignment="1">
      <alignment horizontal="left" vertical="center"/>
    </xf>
    <xf numFmtId="178" fontId="4" fillId="0" borderId="18" xfId="0" applyNumberFormat="1" applyFont="1" applyFill="1" applyBorder="1" applyAlignment="1">
      <alignment horizontal="right" vertical="center"/>
    </xf>
    <xf numFmtId="182" fontId="4" fillId="0" borderId="15" xfId="0" applyNumberFormat="1" applyFont="1" applyFill="1" applyBorder="1" applyAlignment="1">
      <alignment horizontal="right" vertical="center"/>
    </xf>
    <xf numFmtId="0" fontId="4" fillId="0" borderId="72" xfId="0" applyFont="1" applyFill="1" applyBorder="1">
      <alignment vertical="center"/>
    </xf>
    <xf numFmtId="178" fontId="4" fillId="0" borderId="45" xfId="180" applyNumberFormat="1" applyFont="1" applyFill="1" applyBorder="1" applyAlignment="1">
      <alignment horizontal="right" vertical="center"/>
    </xf>
    <xf numFmtId="0" fontId="14" fillId="0" borderId="45" xfId="180" applyFill="1" applyBorder="1" applyAlignment="1">
      <alignment horizontal="right" vertical="center"/>
    </xf>
    <xf numFmtId="0" fontId="4" fillId="0" borderId="30" xfId="180" applyFont="1" applyFill="1" applyBorder="1">
      <alignment vertical="center"/>
    </xf>
    <xf numFmtId="178" fontId="4" fillId="0" borderId="12" xfId="180" applyNumberFormat="1" applyFont="1" applyFill="1" applyBorder="1" applyAlignment="1">
      <alignment horizontal="right" vertical="center"/>
    </xf>
    <xf numFmtId="0" fontId="14" fillId="0" borderId="12" xfId="180" applyFill="1" applyBorder="1" applyAlignment="1">
      <alignment horizontal="right" vertical="center"/>
    </xf>
    <xf numFmtId="0" fontId="4" fillId="0" borderId="133" xfId="0" applyFont="1" applyFill="1" applyBorder="1" applyAlignment="1">
      <alignment horizontal="center" vertical="center"/>
    </xf>
    <xf numFmtId="178" fontId="4" fillId="0" borderId="24" xfId="180" applyNumberFormat="1" applyFont="1" applyFill="1" applyBorder="1" applyAlignment="1">
      <alignment horizontal="right" vertical="center"/>
    </xf>
    <xf numFmtId="0" fontId="14" fillId="0" borderId="24" xfId="180" applyFill="1" applyBorder="1" applyAlignment="1">
      <alignment horizontal="right" vertical="center"/>
    </xf>
    <xf numFmtId="0" fontId="4" fillId="0" borderId="69" xfId="180" applyFont="1" applyFill="1" applyBorder="1">
      <alignment vertical="center"/>
    </xf>
    <xf numFmtId="178" fontId="4" fillId="0" borderId="73" xfId="0" applyNumberFormat="1" applyFont="1" applyFill="1" applyBorder="1" applyAlignment="1">
      <alignment horizontal="center" vertical="center"/>
    </xf>
    <xf numFmtId="178" fontId="4" fillId="0" borderId="15" xfId="182" applyNumberFormat="1" applyFont="1" applyFill="1" applyBorder="1" applyAlignment="1">
      <alignment horizontal="right" vertical="center"/>
    </xf>
    <xf numFmtId="178" fontId="4" fillId="0" borderId="72" xfId="182" applyNumberFormat="1" applyFont="1" applyFill="1" applyBorder="1" applyAlignment="1">
      <alignment horizontal="right" vertical="center"/>
    </xf>
    <xf numFmtId="178" fontId="4" fillId="0" borderId="54" xfId="0" applyNumberFormat="1" applyFont="1" applyFill="1" applyBorder="1" applyAlignment="1">
      <alignment horizontal="center" vertical="center"/>
    </xf>
    <xf numFmtId="178" fontId="4" fillId="0" borderId="12" xfId="182" applyNumberFormat="1" applyFont="1" applyFill="1" applyBorder="1" applyAlignment="1">
      <alignment horizontal="right" vertical="center"/>
    </xf>
    <xf numFmtId="178" fontId="4" fillId="0" borderId="30" xfId="182" applyNumberFormat="1" applyFont="1" applyFill="1" applyBorder="1" applyAlignment="1">
      <alignment horizontal="right" vertical="center"/>
    </xf>
    <xf numFmtId="178" fontId="4" fillId="0" borderId="15" xfId="177" applyNumberFormat="1" applyFont="1" applyFill="1" applyBorder="1" applyAlignment="1">
      <alignment horizontal="right" vertical="center"/>
    </xf>
    <xf numFmtId="178" fontId="4" fillId="0" borderId="137" xfId="177" applyNumberFormat="1" applyFont="1" applyFill="1" applyBorder="1" applyAlignment="1">
      <alignment vertical="center"/>
    </xf>
    <xf numFmtId="178" fontId="4" fillId="0" borderId="45" xfId="178" applyNumberFormat="1" applyFont="1" applyFill="1" applyBorder="1" applyAlignment="1">
      <alignment horizontal="right" vertical="center"/>
    </xf>
    <xf numFmtId="178" fontId="4" fillId="0" borderId="30" xfId="177" applyNumberFormat="1" applyFont="1" applyFill="1" applyBorder="1" applyAlignment="1">
      <alignment vertical="center"/>
    </xf>
    <xf numFmtId="178" fontId="4" fillId="0" borderId="12" xfId="178" applyNumberFormat="1" applyFont="1" applyFill="1" applyBorder="1" applyAlignment="1">
      <alignment horizontal="right" vertical="center"/>
    </xf>
    <xf numFmtId="178" fontId="4" fillId="0" borderId="30" xfId="178" applyNumberFormat="1" applyFont="1" applyFill="1" applyBorder="1">
      <alignment vertical="center"/>
    </xf>
    <xf numFmtId="178" fontId="4" fillId="0" borderId="24" xfId="178" applyNumberFormat="1" applyFont="1" applyFill="1" applyBorder="1" applyAlignment="1">
      <alignment horizontal="right" vertical="center"/>
    </xf>
    <xf numFmtId="178" fontId="4" fillId="0" borderId="69" xfId="178" applyNumberFormat="1" applyFont="1" applyFill="1" applyBorder="1">
      <alignment vertical="center"/>
    </xf>
    <xf numFmtId="0" fontId="4" fillId="0" borderId="73" xfId="0" applyFont="1" applyFill="1" applyBorder="1" applyAlignment="1">
      <alignment horizontal="center" vertical="center"/>
    </xf>
    <xf numFmtId="178" fontId="4" fillId="0" borderId="15" xfId="172" applyNumberFormat="1" applyFont="1" applyFill="1" applyBorder="1" applyAlignment="1">
      <alignment horizontal="right" vertical="center"/>
    </xf>
    <xf numFmtId="178" fontId="32" fillId="0" borderId="72" xfId="172" applyNumberFormat="1" applyFont="1" applyFill="1" applyBorder="1" applyAlignment="1">
      <alignment horizontal="right" vertical="center"/>
    </xf>
    <xf numFmtId="0" fontId="4" fillId="0" borderId="54" xfId="0" applyFont="1" applyFill="1" applyBorder="1" applyAlignment="1">
      <alignment horizontal="center" vertical="center"/>
    </xf>
    <xf numFmtId="178" fontId="4" fillId="0" borderId="12" xfId="172" applyNumberFormat="1" applyFont="1" applyFill="1" applyBorder="1" applyAlignment="1">
      <alignment horizontal="right" vertical="center"/>
    </xf>
    <xf numFmtId="178" fontId="32" fillId="0" borderId="30" xfId="172" applyNumberFormat="1" applyFont="1" applyFill="1" applyBorder="1" applyAlignment="1">
      <alignment horizontal="right" vertical="center"/>
    </xf>
    <xf numFmtId="178" fontId="4" fillId="0" borderId="15" xfId="170" applyNumberFormat="1" applyFont="1" applyFill="1" applyBorder="1" applyAlignment="1">
      <alignment horizontal="right" vertical="center"/>
    </xf>
    <xf numFmtId="0" fontId="4" fillId="0" borderId="15" xfId="170" applyFont="1" applyFill="1" applyBorder="1" applyAlignment="1">
      <alignment horizontal="center" vertical="center"/>
    </xf>
    <xf numFmtId="0" fontId="4" fillId="0" borderId="72" xfId="170" applyFont="1" applyFill="1" applyBorder="1" applyAlignment="1">
      <alignment horizontal="left" vertical="center"/>
    </xf>
    <xf numFmtId="178" fontId="4" fillId="0" borderId="12" xfId="170" applyNumberFormat="1" applyFont="1" applyFill="1" applyBorder="1" applyAlignment="1">
      <alignment horizontal="right" vertical="center"/>
    </xf>
    <xf numFmtId="0" fontId="4" fillId="0" borderId="12" xfId="170" applyFont="1" applyFill="1" applyBorder="1" applyAlignment="1">
      <alignment horizontal="center" vertical="center"/>
    </xf>
    <xf numFmtId="0" fontId="4" fillId="0" borderId="30" xfId="170" applyFont="1" applyFill="1" applyBorder="1" applyAlignment="1">
      <alignment horizontal="left" vertical="center" shrinkToFit="1"/>
    </xf>
    <xf numFmtId="0" fontId="4" fillId="0" borderId="30" xfId="170" applyFont="1" applyFill="1" applyBorder="1" applyAlignment="1">
      <alignment horizontal="left" vertical="center"/>
    </xf>
    <xf numFmtId="178" fontId="4" fillId="0" borderId="15" xfId="168" applyNumberFormat="1" applyFont="1" applyFill="1" applyBorder="1" applyAlignment="1">
      <alignment horizontal="right" vertical="center"/>
    </xf>
    <xf numFmtId="0" fontId="4" fillId="0" borderId="72" xfId="168" applyFont="1" applyFill="1" applyBorder="1">
      <alignment vertical="center"/>
    </xf>
    <xf numFmtId="178" fontId="4" fillId="0" borderId="12" xfId="168" applyNumberFormat="1" applyFont="1" applyFill="1" applyBorder="1" applyAlignment="1">
      <alignment horizontal="right" vertical="center"/>
    </xf>
    <xf numFmtId="0" fontId="4" fillId="0" borderId="30" xfId="168" applyFont="1" applyFill="1" applyBorder="1">
      <alignment vertical="center"/>
    </xf>
    <xf numFmtId="0" fontId="4" fillId="0" borderId="30" xfId="168" applyFont="1" applyFill="1" applyBorder="1" applyAlignment="1">
      <alignment vertical="center" shrinkToFit="1"/>
    </xf>
    <xf numFmtId="178" fontId="4" fillId="0" borderId="15" xfId="166" applyNumberFormat="1" applyFont="1" applyFill="1" applyBorder="1" applyAlignment="1">
      <alignment horizontal="right" vertical="center"/>
    </xf>
    <xf numFmtId="0" fontId="4" fillId="0" borderId="72" xfId="166" applyFont="1" applyFill="1" applyBorder="1">
      <alignment vertical="center"/>
    </xf>
    <xf numFmtId="178" fontId="4" fillId="0" borderId="12" xfId="166" applyNumberFormat="1" applyFont="1" applyFill="1" applyBorder="1" applyAlignment="1">
      <alignment horizontal="right" vertical="center"/>
    </xf>
    <xf numFmtId="0" fontId="4" fillId="0" borderId="30" xfId="166" applyFont="1" applyFill="1" applyBorder="1">
      <alignment vertical="center"/>
    </xf>
    <xf numFmtId="178" fontId="4" fillId="0" borderId="15" xfId="176" applyNumberFormat="1" applyFont="1" applyFill="1" applyBorder="1">
      <alignment vertical="center"/>
    </xf>
    <xf numFmtId="178" fontId="4" fillId="0" borderId="15" xfId="176" applyNumberFormat="1" applyFont="1" applyFill="1" applyBorder="1" applyAlignment="1">
      <alignment horizontal="right" vertical="center"/>
    </xf>
    <xf numFmtId="178" fontId="4" fillId="0" borderId="72" xfId="176" applyNumberFormat="1" applyFont="1" applyFill="1" applyBorder="1" applyAlignment="1">
      <alignment horizontal="left" vertical="center"/>
    </xf>
    <xf numFmtId="178" fontId="4" fillId="0" borderId="73" xfId="176" applyNumberFormat="1" applyFont="1" applyFill="1" applyBorder="1" applyAlignment="1">
      <alignment horizontal="right" vertical="center"/>
    </xf>
    <xf numFmtId="0" fontId="5" fillId="0" borderId="15" xfId="176" applyFont="1" applyFill="1" applyBorder="1" applyAlignment="1">
      <alignment vertical="center" wrapText="1"/>
    </xf>
    <xf numFmtId="178" fontId="4" fillId="0" borderId="12" xfId="176" applyNumberFormat="1" applyFont="1" applyFill="1" applyBorder="1">
      <alignment vertical="center"/>
    </xf>
    <xf numFmtId="178" fontId="4" fillId="0" borderId="19" xfId="176" applyNumberFormat="1" applyFont="1" applyFill="1" applyBorder="1" applyAlignment="1">
      <alignment horizontal="right" vertical="center"/>
    </xf>
    <xf numFmtId="178" fontId="4" fillId="0" borderId="12" xfId="176" applyNumberFormat="1" applyFont="1" applyFill="1" applyBorder="1" applyAlignment="1">
      <alignment horizontal="right" vertical="center"/>
    </xf>
    <xf numFmtId="178" fontId="4" fillId="0" borderId="30" xfId="176" applyNumberFormat="1" applyFont="1" applyFill="1" applyBorder="1" applyAlignment="1">
      <alignment horizontal="left" vertical="center"/>
    </xf>
    <xf numFmtId="178" fontId="4" fillId="0" borderId="54" xfId="176" applyNumberFormat="1" applyFont="1" applyFill="1" applyBorder="1" applyAlignment="1">
      <alignment horizontal="right" vertical="center"/>
    </xf>
    <xf numFmtId="0" fontId="5" fillId="0" borderId="30" xfId="176" applyFont="1" applyFill="1" applyBorder="1">
      <alignment vertical="center"/>
    </xf>
    <xf numFmtId="178" fontId="4" fillId="0" borderId="30" xfId="176" applyNumberFormat="1" applyFont="1" applyFill="1" applyBorder="1" applyAlignment="1">
      <alignment horizontal="left" vertical="center" shrinkToFit="1"/>
    </xf>
    <xf numFmtId="0" fontId="5" fillId="0" borderId="30" xfId="176" applyFont="1" applyFill="1" applyBorder="1" applyAlignment="1">
      <alignment vertical="center" wrapText="1"/>
    </xf>
    <xf numFmtId="178" fontId="4" fillId="0" borderId="15" xfId="164" applyNumberFormat="1" applyFont="1" applyFill="1" applyBorder="1" applyAlignment="1">
      <alignment horizontal="right" vertical="center"/>
    </xf>
    <xf numFmtId="178" fontId="4" fillId="0" borderId="15" xfId="164" applyNumberFormat="1" applyFont="1" applyFill="1" applyBorder="1">
      <alignment vertical="center"/>
    </xf>
    <xf numFmtId="178" fontId="4" fillId="0" borderId="72" xfId="164" applyNumberFormat="1" applyFont="1" applyFill="1" applyBorder="1" applyAlignment="1">
      <alignment horizontal="left" vertical="center" shrinkToFit="1"/>
    </xf>
    <xf numFmtId="178" fontId="4" fillId="0" borderId="12" xfId="164" applyNumberFormat="1" applyFont="1" applyFill="1" applyBorder="1" applyAlignment="1">
      <alignment horizontal="right" vertical="center"/>
    </xf>
    <xf numFmtId="178" fontId="4" fillId="0" borderId="12" xfId="164" applyNumberFormat="1" applyFont="1" applyFill="1" applyBorder="1" applyAlignment="1">
      <alignment horizontal="center" vertical="center"/>
    </xf>
    <xf numFmtId="178" fontId="4" fillId="0" borderId="30" xfId="164" applyNumberFormat="1" applyFont="1" applyFill="1" applyBorder="1" applyAlignment="1">
      <alignment horizontal="left" vertical="center" shrinkToFit="1"/>
    </xf>
    <xf numFmtId="178" fontId="4" fillId="0" borderId="12" xfId="164" applyNumberFormat="1" applyFont="1" applyFill="1" applyBorder="1" applyAlignment="1">
      <alignment horizontal="right" vertical="center" wrapText="1"/>
    </xf>
    <xf numFmtId="178" fontId="4" fillId="0" borderId="15" xfId="174" applyNumberFormat="1" applyFont="1" applyFill="1" applyBorder="1" applyAlignment="1">
      <alignment horizontal="right" vertical="center"/>
    </xf>
    <xf numFmtId="178" fontId="4" fillId="0" borderId="72" xfId="174" applyNumberFormat="1" applyFont="1" applyFill="1" applyBorder="1" applyAlignment="1">
      <alignment horizontal="left" vertical="center"/>
    </xf>
    <xf numFmtId="178" fontId="4" fillId="0" borderId="12" xfId="174" applyNumberFormat="1" applyFont="1" applyFill="1" applyBorder="1" applyAlignment="1">
      <alignment horizontal="right" vertical="center"/>
    </xf>
    <xf numFmtId="178" fontId="4" fillId="0" borderId="30" xfId="174" applyNumberFormat="1" applyFont="1" applyFill="1" applyBorder="1" applyAlignment="1">
      <alignment horizontal="left" vertical="center"/>
    </xf>
    <xf numFmtId="177" fontId="4" fillId="0" borderId="15" xfId="0" applyNumberFormat="1" applyFont="1" applyFill="1" applyBorder="1" applyAlignment="1">
      <alignment horizontal="right" vertical="center"/>
    </xf>
    <xf numFmtId="0" fontId="4" fillId="0" borderId="15" xfId="161" applyFont="1" applyFill="1" applyBorder="1" applyAlignment="1">
      <alignment vertical="center" shrinkToFit="1"/>
    </xf>
    <xf numFmtId="0" fontId="4" fillId="0" borderId="15" xfId="161" applyFont="1" applyFill="1" applyBorder="1" applyAlignment="1">
      <alignment horizontal="left" vertical="center" shrinkToFit="1"/>
    </xf>
    <xf numFmtId="0" fontId="4" fillId="0" borderId="15" xfId="161" applyFont="1" applyFill="1" applyBorder="1" applyAlignment="1">
      <alignment horizontal="center" vertical="center"/>
    </xf>
    <xf numFmtId="0" fontId="4" fillId="0" borderId="15" xfId="161" applyFont="1" applyFill="1" applyBorder="1" applyAlignment="1">
      <alignment horizontal="center" vertical="center" shrinkToFit="1"/>
    </xf>
    <xf numFmtId="0" fontId="7" fillId="0" borderId="15" xfId="161" applyFont="1" applyFill="1" applyBorder="1" applyAlignment="1">
      <alignment horizontal="left" vertical="center" wrapText="1" shrinkToFit="1"/>
    </xf>
    <xf numFmtId="178" fontId="4" fillId="0" borderId="15" xfId="161" applyNumberFormat="1" applyFont="1" applyFill="1" applyBorder="1" applyAlignment="1">
      <alignment horizontal="right" vertical="center"/>
    </xf>
    <xf numFmtId="0" fontId="5" fillId="0" borderId="72" xfId="161" applyFont="1" applyFill="1" applyBorder="1" applyAlignment="1">
      <alignment vertical="center" wrapText="1" shrinkToFit="1"/>
    </xf>
    <xf numFmtId="57" fontId="4" fillId="0" borderId="12" xfId="162" applyNumberFormat="1" applyFont="1" applyFill="1" applyBorder="1" applyAlignment="1">
      <alignment horizontal="right" vertical="center"/>
    </xf>
    <xf numFmtId="177" fontId="4" fillId="0" borderId="12" xfId="162" applyNumberFormat="1" applyFont="1" applyFill="1" applyBorder="1" applyAlignment="1">
      <alignment horizontal="right" vertical="center"/>
    </xf>
    <xf numFmtId="0" fontId="4" fillId="0" borderId="12" xfId="162" applyFont="1" applyFill="1" applyBorder="1">
      <alignment vertical="center"/>
    </xf>
    <xf numFmtId="0" fontId="4" fillId="0" borderId="12" xfId="162" applyFont="1" applyFill="1" applyBorder="1" applyAlignment="1">
      <alignment horizontal="left" vertical="center"/>
    </xf>
    <xf numFmtId="0" fontId="4" fillId="0" borderId="12" xfId="162" applyFont="1" applyFill="1" applyBorder="1" applyAlignment="1">
      <alignment horizontal="left" vertical="center" shrinkToFit="1"/>
    </xf>
    <xf numFmtId="0" fontId="4" fillId="0" borderId="12" xfId="162" applyFont="1" applyFill="1" applyBorder="1" applyAlignment="1">
      <alignment horizontal="center" vertical="center"/>
    </xf>
    <xf numFmtId="178" fontId="6" fillId="0" borderId="12" xfId="0" applyNumberFormat="1" applyFont="1" applyFill="1" applyBorder="1">
      <alignment vertical="center"/>
    </xf>
    <xf numFmtId="178" fontId="4" fillId="0" borderId="12" xfId="0" applyNumberFormat="1" applyFont="1" applyFill="1" applyBorder="1">
      <alignment vertical="center"/>
    </xf>
    <xf numFmtId="178" fontId="4" fillId="0" borderId="19" xfId="0" applyNumberFormat="1" applyFont="1" applyFill="1" applyBorder="1">
      <alignment vertical="center"/>
    </xf>
    <xf numFmtId="0" fontId="4" fillId="0" borderId="30" xfId="0" applyFont="1" applyFill="1" applyBorder="1" applyAlignment="1">
      <alignment vertical="center" shrinkToFit="1"/>
    </xf>
    <xf numFmtId="177" fontId="4" fillId="0" borderId="12" xfId="161" applyNumberFormat="1" applyFont="1" applyFill="1" applyBorder="1" applyAlignment="1">
      <alignment horizontal="right" vertical="center"/>
    </xf>
    <xf numFmtId="0" fontId="4" fillId="0" borderId="12" xfId="161" applyFont="1" applyFill="1" applyBorder="1" applyAlignment="1">
      <alignment vertical="center"/>
    </xf>
    <xf numFmtId="0" fontId="4" fillId="0" borderId="12" xfId="161" applyFont="1" applyFill="1" applyBorder="1" applyAlignment="1">
      <alignment horizontal="left" vertical="center"/>
    </xf>
    <xf numFmtId="0" fontId="4" fillId="0" borderId="12" xfId="161" applyFont="1" applyFill="1" applyBorder="1" applyAlignment="1">
      <alignment horizontal="left" vertical="center" shrinkToFit="1"/>
    </xf>
    <xf numFmtId="0" fontId="4" fillId="0" borderId="12" xfId="161" applyFont="1" applyFill="1" applyBorder="1" applyAlignment="1">
      <alignment horizontal="center" vertical="center"/>
    </xf>
    <xf numFmtId="178" fontId="4" fillId="0" borderId="12" xfId="161" applyNumberFormat="1" applyFont="1" applyFill="1" applyBorder="1" applyAlignment="1">
      <alignment horizontal="right" vertical="center"/>
    </xf>
    <xf numFmtId="0" fontId="5" fillId="0" borderId="12" xfId="161" applyFont="1" applyFill="1" applyBorder="1" applyAlignment="1">
      <alignment horizontal="left" vertical="center" wrapText="1" shrinkToFit="1"/>
    </xf>
    <xf numFmtId="0" fontId="4" fillId="0" borderId="30" xfId="161" applyFont="1" applyFill="1" applyBorder="1" applyAlignment="1">
      <alignment vertical="center" shrinkToFit="1"/>
    </xf>
    <xf numFmtId="178" fontId="4" fillId="0" borderId="15" xfId="157" applyNumberFormat="1" applyFont="1" applyFill="1" applyBorder="1" applyAlignment="1">
      <alignment horizontal="right" vertical="center"/>
    </xf>
    <xf numFmtId="178" fontId="4" fillId="0" borderId="72" xfId="157" applyNumberFormat="1" applyFont="1" applyFill="1" applyBorder="1" applyAlignment="1">
      <alignment horizontal="left" vertical="center" shrinkToFit="1"/>
    </xf>
    <xf numFmtId="178" fontId="4" fillId="0" borderId="12" xfId="157" applyNumberFormat="1" applyFont="1" applyFill="1" applyBorder="1" applyAlignment="1">
      <alignment horizontal="right" vertical="center"/>
    </xf>
    <xf numFmtId="178" fontId="4" fillId="0" borderId="19" xfId="157" applyNumberFormat="1" applyFont="1" applyFill="1" applyBorder="1" applyAlignment="1">
      <alignment horizontal="right" vertical="center"/>
    </xf>
    <xf numFmtId="178" fontId="4" fillId="0" borderId="30" xfId="157" applyNumberFormat="1" applyFont="1" applyFill="1" applyBorder="1" applyAlignment="1">
      <alignment horizontal="left" vertical="center" shrinkToFit="1"/>
    </xf>
    <xf numFmtId="178" fontId="4" fillId="0" borderId="30" xfId="155" applyNumberFormat="1" applyFont="1" applyFill="1" applyBorder="1" applyAlignment="1">
      <alignment horizontal="left" vertical="center" shrinkToFit="1"/>
    </xf>
    <xf numFmtId="178" fontId="4" fillId="0" borderId="12" xfId="159" applyNumberFormat="1" applyFont="1" applyFill="1" applyBorder="1" applyAlignment="1">
      <alignment horizontal="right" vertical="center"/>
    </xf>
    <xf numFmtId="180" fontId="4" fillId="0" borderId="12" xfId="159" applyNumberFormat="1" applyFont="1" applyFill="1" applyBorder="1" applyAlignment="1">
      <alignment horizontal="right" vertical="center"/>
    </xf>
    <xf numFmtId="0" fontId="14" fillId="0" borderId="30" xfId="159" applyFill="1" applyBorder="1" applyAlignment="1">
      <alignment horizontal="left" vertical="center" shrinkToFit="1"/>
    </xf>
    <xf numFmtId="178" fontId="4" fillId="0" borderId="15" xfId="159" applyNumberFormat="1" applyFont="1" applyFill="1" applyBorder="1" applyAlignment="1">
      <alignment horizontal="right" vertical="center"/>
    </xf>
    <xf numFmtId="180" fontId="4" fillId="0" borderId="15" xfId="159" applyNumberFormat="1" applyFont="1" applyFill="1" applyBorder="1" applyAlignment="1">
      <alignment horizontal="right" vertical="center"/>
    </xf>
    <xf numFmtId="0" fontId="14" fillId="0" borderId="72" xfId="159" applyFill="1" applyBorder="1" applyAlignment="1">
      <alignment horizontal="left" vertical="center" shrinkToFit="1"/>
    </xf>
    <xf numFmtId="179" fontId="4" fillId="0" borderId="30" xfId="159" applyNumberFormat="1" applyFont="1" applyFill="1" applyBorder="1" applyAlignment="1">
      <alignment horizontal="left" vertical="center"/>
    </xf>
    <xf numFmtId="178" fontId="4" fillId="0" borderId="30" xfId="156" applyNumberFormat="1" applyFont="1" applyFill="1" applyBorder="1" applyAlignment="1">
      <alignment horizontal="left" vertical="center" shrinkToFit="1"/>
    </xf>
    <xf numFmtId="179" fontId="4" fillId="0" borderId="30" xfId="157" applyNumberFormat="1" applyFont="1" applyFill="1" applyBorder="1" applyAlignment="1">
      <alignment horizontal="left" vertical="center"/>
    </xf>
    <xf numFmtId="177" fontId="4" fillId="0" borderId="15" xfId="161" applyNumberFormat="1" applyFont="1" applyFill="1" applyBorder="1" applyAlignment="1">
      <alignment horizontal="right" vertical="center"/>
    </xf>
    <xf numFmtId="0" fontId="4" fillId="0" borderId="15" xfId="161" applyFont="1" applyFill="1" applyBorder="1" applyAlignment="1">
      <alignment vertical="center"/>
    </xf>
    <xf numFmtId="0" fontId="4" fillId="0" borderId="15" xfId="161" applyFont="1" applyFill="1" applyBorder="1" applyAlignment="1">
      <alignment horizontal="left" vertical="center"/>
    </xf>
    <xf numFmtId="0" fontId="4" fillId="0" borderId="72" xfId="162" applyFont="1" applyFill="1" applyBorder="1" applyAlignment="1">
      <alignment vertical="center" shrinkToFit="1"/>
    </xf>
    <xf numFmtId="178" fontId="4" fillId="0" borderId="12" xfId="162" applyNumberFormat="1" applyFont="1" applyFill="1" applyBorder="1" applyAlignment="1">
      <alignment horizontal="right" vertical="center"/>
    </xf>
    <xf numFmtId="178" fontId="6" fillId="0" borderId="12" xfId="162" applyNumberFormat="1" applyFont="1" applyFill="1" applyBorder="1" applyAlignment="1">
      <alignment horizontal="right" vertical="center"/>
    </xf>
    <xf numFmtId="0" fontId="4" fillId="0" borderId="30" xfId="162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/>
    </xf>
    <xf numFmtId="178" fontId="4" fillId="0" borderId="15" xfId="0" applyNumberFormat="1" applyFont="1" applyFill="1" applyBorder="1" applyAlignment="1">
      <alignment horizontal="right" vertical="center" shrinkToFit="1"/>
    </xf>
    <xf numFmtId="178" fontId="4" fillId="0" borderId="72" xfId="0" applyNumberFormat="1" applyFont="1" applyFill="1" applyBorder="1" applyAlignment="1">
      <alignment horizontal="left" vertical="center" shrinkToFit="1"/>
    </xf>
    <xf numFmtId="178" fontId="4" fillId="0" borderId="24" xfId="184" applyNumberFormat="1" applyFont="1" applyFill="1" applyBorder="1" applyAlignment="1">
      <alignment horizontal="right" vertical="center" shrinkToFit="1"/>
    </xf>
    <xf numFmtId="0" fontId="4" fillId="0" borderId="69" xfId="184" applyFont="1" applyFill="1" applyBorder="1" applyAlignment="1">
      <alignment horizontal="left" vertical="center"/>
    </xf>
    <xf numFmtId="178" fontId="4" fillId="0" borderId="43" xfId="0" applyNumberFormat="1" applyFont="1" applyFill="1" applyBorder="1" applyAlignment="1">
      <alignment horizontal="right" vertical="center"/>
    </xf>
    <xf numFmtId="178" fontId="4" fillId="0" borderId="24" xfId="182" applyNumberFormat="1" applyFont="1" applyFill="1" applyBorder="1" applyAlignment="1">
      <alignment horizontal="right" vertical="center"/>
    </xf>
    <xf numFmtId="179" fontId="4" fillId="0" borderId="12" xfId="182" applyNumberFormat="1" applyFont="1" applyFill="1" applyBorder="1" applyAlignment="1">
      <alignment horizontal="right" vertical="center"/>
    </xf>
    <xf numFmtId="179" fontId="4" fillId="0" borderId="30" xfId="182" applyNumberFormat="1" applyFont="1" applyFill="1" applyBorder="1" applyAlignment="1">
      <alignment horizontal="right" vertical="center"/>
    </xf>
    <xf numFmtId="178" fontId="4" fillId="0" borderId="15" xfId="178" applyNumberFormat="1" applyFont="1" applyFill="1" applyBorder="1" applyAlignment="1">
      <alignment horizontal="right" vertical="center"/>
    </xf>
    <xf numFmtId="178" fontId="4" fillId="0" borderId="72" xfId="178" applyNumberFormat="1" applyFont="1" applyFill="1" applyBorder="1">
      <alignment vertical="center"/>
    </xf>
    <xf numFmtId="179" fontId="4" fillId="0" borderId="12" xfId="172" applyNumberFormat="1" applyFont="1" applyFill="1" applyBorder="1" applyAlignment="1">
      <alignment horizontal="right" vertical="center"/>
    </xf>
    <xf numFmtId="179" fontId="4" fillId="0" borderId="30" xfId="172" applyNumberFormat="1" applyFont="1" applyFill="1" applyBorder="1" applyAlignment="1">
      <alignment horizontal="right" vertical="center"/>
    </xf>
    <xf numFmtId="178" fontId="4" fillId="0" borderId="24" xfId="170" applyNumberFormat="1" applyFont="1" applyFill="1" applyBorder="1" applyAlignment="1">
      <alignment horizontal="right" vertical="center"/>
    </xf>
    <xf numFmtId="178" fontId="4" fillId="0" borderId="24" xfId="168" applyNumberFormat="1" applyFont="1" applyFill="1" applyBorder="1" applyAlignment="1">
      <alignment horizontal="right" vertical="center"/>
    </xf>
    <xf numFmtId="178" fontId="4" fillId="0" borderId="15" xfId="86" applyNumberFormat="1" applyFont="1" applyFill="1" applyBorder="1" applyAlignment="1">
      <alignment vertical="center"/>
    </xf>
    <xf numFmtId="179" fontId="4" fillId="0" borderId="30" xfId="166" applyNumberFormat="1" applyFont="1" applyFill="1" applyBorder="1" applyAlignment="1">
      <alignment horizontal="right" vertical="center"/>
    </xf>
    <xf numFmtId="0" fontId="5" fillId="0" borderId="72" xfId="176" applyFont="1" applyFill="1" applyBorder="1">
      <alignment vertical="center"/>
    </xf>
    <xf numFmtId="178" fontId="4" fillId="0" borderId="12" xfId="175" applyNumberFormat="1" applyFont="1" applyFill="1" applyBorder="1" applyAlignment="1">
      <alignment vertical="center"/>
    </xf>
    <xf numFmtId="178" fontId="4" fillId="0" borderId="12" xfId="175" applyNumberFormat="1" applyFont="1" applyFill="1" applyBorder="1" applyAlignment="1">
      <alignment horizontal="right" vertical="center"/>
    </xf>
    <xf numFmtId="178" fontId="4" fillId="0" borderId="30" xfId="175" applyNumberFormat="1" applyFont="1" applyFill="1" applyBorder="1" applyAlignment="1">
      <alignment horizontal="left" vertical="center"/>
    </xf>
    <xf numFmtId="178" fontId="4" fillId="0" borderId="54" xfId="0" applyNumberFormat="1" applyFont="1" applyFill="1" applyBorder="1" applyAlignment="1">
      <alignment horizontal="right" vertical="center"/>
    </xf>
    <xf numFmtId="0" fontId="5" fillId="0" borderId="30" xfId="0" applyFont="1" applyFill="1" applyBorder="1">
      <alignment vertical="center"/>
    </xf>
    <xf numFmtId="178" fontId="69" fillId="0" borderId="30" xfId="164" applyNumberFormat="1" applyFont="1" applyFill="1" applyBorder="1" applyAlignment="1">
      <alignment horizontal="left" vertical="center"/>
    </xf>
    <xf numFmtId="178" fontId="4" fillId="0" borderId="15" xfId="164" applyNumberFormat="1" applyFont="1" applyFill="1" applyBorder="1" applyAlignment="1">
      <alignment horizontal="center" vertical="center"/>
    </xf>
    <xf numFmtId="178" fontId="69" fillId="0" borderId="72" xfId="164" applyNumberFormat="1" applyFont="1" applyFill="1" applyBorder="1" applyAlignment="1">
      <alignment horizontal="left" vertical="center"/>
    </xf>
    <xf numFmtId="178" fontId="4" fillId="0" borderId="30" xfId="164" applyNumberFormat="1" applyFont="1" applyFill="1" applyBorder="1" applyAlignment="1">
      <alignment horizontal="left" vertical="center"/>
    </xf>
    <xf numFmtId="179" fontId="4" fillId="0" borderId="12" xfId="164" applyNumberFormat="1" applyFont="1" applyFill="1" applyBorder="1" applyAlignment="1">
      <alignment horizontal="right" vertical="center"/>
    </xf>
    <xf numFmtId="179" fontId="4" fillId="0" borderId="12" xfId="164" applyNumberFormat="1" applyFont="1" applyFill="1" applyBorder="1" applyAlignment="1">
      <alignment horizontal="center" vertical="center"/>
    </xf>
    <xf numFmtId="179" fontId="69" fillId="0" borderId="30" xfId="164" applyNumberFormat="1" applyFont="1" applyFill="1" applyBorder="1" applyAlignment="1">
      <alignment horizontal="right" vertical="center"/>
    </xf>
    <xf numFmtId="179" fontId="4" fillId="0" borderId="12" xfId="174" applyNumberFormat="1" applyFont="1" applyFill="1" applyBorder="1" applyAlignment="1">
      <alignment horizontal="right" vertical="center"/>
    </xf>
    <xf numFmtId="179" fontId="4" fillId="0" borderId="30" xfId="174" applyNumberFormat="1" applyFont="1" applyFill="1" applyBorder="1" applyAlignment="1">
      <alignment horizontal="right" vertical="center"/>
    </xf>
    <xf numFmtId="178" fontId="4" fillId="0" borderId="79" xfId="0" applyNumberFormat="1" applyFont="1" applyFill="1" applyBorder="1" applyAlignment="1">
      <alignment horizontal="center" vertical="center"/>
    </xf>
    <xf numFmtId="178" fontId="4" fillId="0" borderId="69" xfId="182" applyNumberFormat="1" applyFont="1" applyFill="1" applyBorder="1" applyAlignment="1">
      <alignment horizontal="left" vertical="center"/>
    </xf>
    <xf numFmtId="178" fontId="4" fillId="0" borderId="72" xfId="182" applyNumberFormat="1" applyFont="1" applyFill="1" applyBorder="1" applyAlignment="1">
      <alignment horizontal="left" vertical="center"/>
    </xf>
    <xf numFmtId="178" fontId="4" fillId="0" borderId="72" xfId="0" applyNumberFormat="1" applyFont="1" applyFill="1" applyBorder="1">
      <alignment vertical="center"/>
    </xf>
    <xf numFmtId="0" fontId="4" fillId="0" borderId="79" xfId="0" applyFont="1" applyFill="1" applyBorder="1" applyAlignment="1">
      <alignment horizontal="center" vertical="center"/>
    </xf>
    <xf numFmtId="178" fontId="4" fillId="0" borderId="24" xfId="172" applyNumberFormat="1" applyFont="1" applyFill="1" applyBorder="1" applyAlignment="1">
      <alignment horizontal="right" vertical="center"/>
    </xf>
    <xf numFmtId="178" fontId="32" fillId="0" borderId="69" xfId="172" applyNumberFormat="1" applyFont="1" applyFill="1" applyBorder="1" applyAlignment="1">
      <alignment horizontal="right" vertical="center"/>
    </xf>
    <xf numFmtId="0" fontId="4" fillId="0" borderId="24" xfId="170" applyFont="1" applyFill="1" applyBorder="1" applyAlignment="1">
      <alignment horizontal="center" vertical="center"/>
    </xf>
    <xf numFmtId="0" fontId="4" fillId="0" borderId="69" xfId="170" applyFont="1" applyFill="1" applyBorder="1">
      <alignment vertical="center"/>
    </xf>
    <xf numFmtId="0" fontId="4" fillId="0" borderId="69" xfId="168" applyFont="1" applyFill="1" applyBorder="1">
      <alignment vertical="center"/>
    </xf>
    <xf numFmtId="0" fontId="4" fillId="0" borderId="72" xfId="170" applyFont="1" applyFill="1" applyBorder="1">
      <alignment vertical="center"/>
    </xf>
    <xf numFmtId="178" fontId="4" fillId="0" borderId="24" xfId="166" applyNumberFormat="1" applyFont="1" applyFill="1" applyBorder="1" applyAlignment="1">
      <alignment horizontal="right" vertical="center"/>
    </xf>
    <xf numFmtId="0" fontId="4" fillId="0" borderId="69" xfId="166" applyFont="1" applyFill="1" applyBorder="1">
      <alignment vertical="center"/>
    </xf>
    <xf numFmtId="178" fontId="4" fillId="0" borderId="24" xfId="176" applyNumberFormat="1" applyFont="1" applyFill="1" applyBorder="1">
      <alignment vertical="center"/>
    </xf>
    <xf numFmtId="178" fontId="4" fillId="0" borderId="24" xfId="176" applyNumberFormat="1" applyFont="1" applyFill="1" applyBorder="1" applyAlignment="1">
      <alignment horizontal="right" vertical="center"/>
    </xf>
    <xf numFmtId="178" fontId="4" fillId="0" borderId="69" xfId="176" applyNumberFormat="1" applyFont="1" applyFill="1" applyBorder="1" applyAlignment="1">
      <alignment horizontal="left" vertical="center"/>
    </xf>
    <xf numFmtId="178" fontId="4" fillId="0" borderId="79" xfId="176" applyNumberFormat="1" applyFont="1" applyFill="1" applyBorder="1" applyAlignment="1">
      <alignment horizontal="right" vertical="center"/>
    </xf>
    <xf numFmtId="0" fontId="5" fillId="0" borderId="69" xfId="176" applyFont="1" applyFill="1" applyBorder="1" applyAlignment="1">
      <alignment vertical="center" wrapText="1"/>
    </xf>
    <xf numFmtId="0" fontId="4" fillId="0" borderId="72" xfId="176" applyFont="1" applyFill="1" applyBorder="1">
      <alignment vertical="center"/>
    </xf>
    <xf numFmtId="179" fontId="4" fillId="0" borderId="15" xfId="164" applyNumberFormat="1" applyFont="1" applyFill="1" applyBorder="1" applyAlignment="1">
      <alignment horizontal="center" vertical="center"/>
    </xf>
    <xf numFmtId="178" fontId="4" fillId="0" borderId="72" xfId="164" applyNumberFormat="1" applyFont="1" applyFill="1" applyBorder="1" applyAlignment="1">
      <alignment horizontal="left" vertical="center"/>
    </xf>
    <xf numFmtId="178" fontId="4" fillId="0" borderId="24" xfId="174" applyNumberFormat="1" applyFont="1" applyFill="1" applyBorder="1" applyAlignment="1">
      <alignment horizontal="right" vertical="center"/>
    </xf>
    <xf numFmtId="178" fontId="4" fillId="0" borderId="69" xfId="174" applyNumberFormat="1" applyFont="1" applyFill="1" applyBorder="1" applyAlignment="1">
      <alignment horizontal="left" vertical="center"/>
    </xf>
    <xf numFmtId="177" fontId="4" fillId="0" borderId="24" xfId="0" applyNumberFormat="1" applyFont="1" applyFill="1" applyBorder="1" applyAlignment="1">
      <alignment horizontal="right" vertical="center"/>
    </xf>
    <xf numFmtId="0" fontId="4" fillId="0" borderId="24" xfId="161" applyFont="1" applyFill="1" applyBorder="1" applyAlignment="1">
      <alignment vertical="center"/>
    </xf>
    <xf numFmtId="0" fontId="4" fillId="0" borderId="24" xfId="161" applyFont="1" applyFill="1" applyBorder="1" applyAlignment="1">
      <alignment horizontal="left" vertical="center"/>
    </xf>
    <xf numFmtId="0" fontId="4" fillId="0" borderId="24" xfId="161" applyFont="1" applyFill="1" applyBorder="1" applyAlignment="1">
      <alignment horizontal="left" vertical="center" shrinkToFit="1"/>
    </xf>
    <xf numFmtId="0" fontId="4" fillId="0" borderId="24" xfId="161" applyFont="1" applyFill="1" applyBorder="1" applyAlignment="1">
      <alignment horizontal="center" vertical="center"/>
    </xf>
    <xf numFmtId="178" fontId="4" fillId="0" borderId="24" xfId="161" applyNumberFormat="1" applyFont="1" applyFill="1" applyBorder="1" applyAlignment="1">
      <alignment horizontal="right" vertical="center"/>
    </xf>
    <xf numFmtId="0" fontId="4" fillId="0" borderId="69" xfId="161" applyFont="1" applyFill="1" applyBorder="1" applyAlignment="1">
      <alignment vertical="center" shrinkToFit="1"/>
    </xf>
    <xf numFmtId="0" fontId="4" fillId="0" borderId="72" xfId="161" applyFont="1" applyFill="1" applyBorder="1" applyAlignment="1">
      <alignment vertical="center" shrinkToFit="1"/>
    </xf>
    <xf numFmtId="178" fontId="4" fillId="0" borderId="24" xfId="157" applyNumberFormat="1" applyFont="1" applyFill="1" applyBorder="1" applyAlignment="1">
      <alignment horizontal="right" vertical="center"/>
    </xf>
    <xf numFmtId="178" fontId="4" fillId="0" borderId="69" xfId="157" applyNumberFormat="1" applyFont="1" applyFill="1" applyBorder="1" applyAlignment="1">
      <alignment horizontal="left" vertical="center" shrinkToFit="1"/>
    </xf>
    <xf numFmtId="178" fontId="4" fillId="0" borderId="24" xfId="159" applyNumberFormat="1" applyFont="1" applyFill="1" applyBorder="1" applyAlignment="1">
      <alignment horizontal="right" vertical="center"/>
    </xf>
    <xf numFmtId="180" fontId="4" fillId="0" borderId="24" xfId="159" applyNumberFormat="1" applyFont="1" applyFill="1" applyBorder="1" applyAlignment="1">
      <alignment horizontal="right" vertical="center"/>
    </xf>
    <xf numFmtId="0" fontId="14" fillId="0" borderId="69" xfId="159" applyFill="1" applyBorder="1" applyAlignment="1">
      <alignment horizontal="left" vertical="center" shrinkToFit="1"/>
    </xf>
    <xf numFmtId="185" fontId="4" fillId="0" borderId="45" xfId="180" applyNumberFormat="1" applyFont="1" applyFill="1" applyBorder="1" applyAlignment="1">
      <alignment horizontal="right" vertical="center"/>
    </xf>
    <xf numFmtId="178" fontId="4" fillId="0" borderId="12" xfId="182" applyNumberFormat="1" applyFont="1" applyFill="1" applyBorder="1">
      <alignment vertical="center"/>
    </xf>
    <xf numFmtId="178" fontId="4" fillId="0" borderId="30" xfId="182" applyNumberFormat="1" applyFont="1" applyFill="1" applyBorder="1">
      <alignment vertical="center"/>
    </xf>
    <xf numFmtId="38" fontId="4" fillId="0" borderId="24" xfId="86" applyFont="1" applyFill="1" applyBorder="1" applyAlignment="1">
      <alignment vertical="center"/>
    </xf>
    <xf numFmtId="38" fontId="4" fillId="0" borderId="37" xfId="86" applyFont="1" applyFill="1" applyBorder="1" applyAlignment="1">
      <alignment vertical="center"/>
    </xf>
    <xf numFmtId="178" fontId="4" fillId="0" borderId="69" xfId="182" applyNumberFormat="1" applyFont="1" applyFill="1" applyBorder="1">
      <alignment vertical="center"/>
    </xf>
    <xf numFmtId="0" fontId="4" fillId="0" borderId="30" xfId="169" applyFont="1" applyFill="1" applyBorder="1" applyAlignment="1">
      <alignment horizontal="left" vertical="center"/>
    </xf>
    <xf numFmtId="178" fontId="4" fillId="0" borderId="24" xfId="86" applyNumberFormat="1" applyFont="1" applyFill="1" applyBorder="1" applyAlignment="1">
      <alignment vertical="center"/>
    </xf>
    <xf numFmtId="178" fontId="4" fillId="0" borderId="24" xfId="86" applyNumberFormat="1" applyFont="1" applyFill="1" applyBorder="1" applyAlignment="1">
      <alignment horizontal="center" vertical="center"/>
    </xf>
    <xf numFmtId="178" fontId="4" fillId="0" borderId="69" xfId="86" applyNumberFormat="1" applyFont="1" applyFill="1" applyBorder="1" applyAlignment="1">
      <alignment vertical="center"/>
    </xf>
    <xf numFmtId="38" fontId="3" fillId="0" borderId="69" xfId="86" applyFont="1" applyFill="1" applyBorder="1" applyAlignment="1">
      <alignment vertical="center"/>
    </xf>
    <xf numFmtId="178" fontId="4" fillId="0" borderId="23" xfId="43" applyFont="1" applyFill="1" applyBorder="1" applyAlignment="1" applyProtection="1">
      <alignment vertical="center"/>
    </xf>
    <xf numFmtId="178" fontId="4" fillId="0" borderId="57" xfId="43" applyFont="1" applyFill="1" applyBorder="1" applyAlignment="1" applyProtection="1">
      <alignment vertical="center"/>
    </xf>
    <xf numFmtId="178" fontId="4" fillId="0" borderId="139" xfId="43" applyFont="1" applyFill="1" applyBorder="1" applyAlignment="1" applyProtection="1">
      <alignment horizontal="left" vertical="center"/>
    </xf>
    <xf numFmtId="178" fontId="4" fillId="0" borderId="141" xfId="43" applyNumberFormat="1" applyFont="1" applyFill="1" applyBorder="1" applyAlignment="1" applyProtection="1">
      <alignment vertical="center"/>
    </xf>
    <xf numFmtId="178" fontId="4" fillId="0" borderId="57" xfId="43" applyNumberFormat="1" applyFont="1" applyFill="1" applyBorder="1" applyAlignment="1" applyProtection="1">
      <alignment vertical="center"/>
    </xf>
    <xf numFmtId="178" fontId="4" fillId="0" borderId="58" xfId="43" applyNumberFormat="1" applyFont="1" applyFill="1" applyBorder="1" applyAlignment="1" applyProtection="1">
      <alignment vertical="center"/>
    </xf>
    <xf numFmtId="0" fontId="4" fillId="0" borderId="30" xfId="176" applyFont="1" applyFill="1" applyBorder="1">
      <alignment vertical="center"/>
    </xf>
    <xf numFmtId="0" fontId="4" fillId="0" borderId="69" xfId="176" applyFont="1" applyFill="1" applyBorder="1">
      <alignment vertical="center"/>
    </xf>
    <xf numFmtId="178" fontId="4" fillId="0" borderId="24" xfId="164" applyNumberFormat="1" applyFont="1" applyFill="1" applyBorder="1" applyAlignment="1">
      <alignment horizontal="right" vertical="center"/>
    </xf>
    <xf numFmtId="179" fontId="4" fillId="0" borderId="24" xfId="164" applyNumberFormat="1" applyFont="1" applyFill="1" applyBorder="1" applyAlignment="1">
      <alignment horizontal="center" vertical="center"/>
    </xf>
    <xf numFmtId="178" fontId="4" fillId="0" borderId="69" xfId="164" applyNumberFormat="1" applyFont="1" applyFill="1" applyBorder="1" applyAlignment="1">
      <alignment horizontal="left" vertical="center"/>
    </xf>
    <xf numFmtId="0" fontId="6" fillId="0" borderId="12" xfId="162" applyFont="1" applyFill="1" applyBorder="1" applyAlignment="1">
      <alignment horizontal="center" vertical="center"/>
    </xf>
    <xf numFmtId="178" fontId="4" fillId="0" borderId="45" xfId="183" applyNumberFormat="1" applyFont="1" applyFill="1" applyBorder="1" applyAlignment="1">
      <alignment horizontal="right" vertical="center"/>
    </xf>
    <xf numFmtId="178" fontId="4" fillId="0" borderId="45" xfId="183" applyNumberFormat="1" applyFont="1" applyFill="1" applyBorder="1" applyAlignment="1">
      <alignment horizontal="right" vertical="center" shrinkToFit="1"/>
    </xf>
    <xf numFmtId="0" fontId="4" fillId="0" borderId="30" xfId="183" applyFont="1" applyFill="1" applyBorder="1" applyAlignment="1">
      <alignment horizontal="left" vertical="center"/>
    </xf>
    <xf numFmtId="178" fontId="4" fillId="0" borderId="45" xfId="179" applyNumberFormat="1" applyFont="1" applyFill="1" applyBorder="1" applyAlignment="1">
      <alignment horizontal="right" vertical="center"/>
    </xf>
    <xf numFmtId="0" fontId="4" fillId="0" borderId="30" xfId="179" applyFont="1" applyFill="1" applyBorder="1" applyAlignment="1">
      <alignment vertical="center"/>
    </xf>
    <xf numFmtId="178" fontId="4" fillId="0" borderId="12" xfId="181" applyNumberFormat="1" applyFont="1" applyFill="1" applyBorder="1" applyAlignment="1">
      <alignment vertical="center"/>
    </xf>
    <xf numFmtId="178" fontId="4" fillId="0" borderId="12" xfId="181" applyNumberFormat="1" applyFont="1" applyFill="1" applyBorder="1" applyAlignment="1">
      <alignment horizontal="right" vertical="center"/>
    </xf>
    <xf numFmtId="178" fontId="4" fillId="0" borderId="72" xfId="181" applyNumberFormat="1" applyFont="1" applyFill="1" applyBorder="1" applyAlignment="1">
      <alignment vertical="center"/>
    </xf>
    <xf numFmtId="178" fontId="4" fillId="0" borderId="12" xfId="86" applyNumberFormat="1" applyFont="1" applyFill="1" applyBorder="1" applyAlignment="1">
      <alignment vertical="center"/>
    </xf>
    <xf numFmtId="178" fontId="4" fillId="0" borderId="45" xfId="177" applyNumberFormat="1" applyFont="1" applyFill="1" applyBorder="1" applyAlignment="1">
      <alignment horizontal="right" vertical="center"/>
    </xf>
    <xf numFmtId="178" fontId="4" fillId="0" borderId="30" xfId="177" applyNumberFormat="1" applyFont="1" applyFill="1" applyBorder="1"/>
    <xf numFmtId="178" fontId="4" fillId="0" borderId="15" xfId="171" applyNumberFormat="1" applyFont="1" applyFill="1" applyBorder="1" applyAlignment="1">
      <alignment horizontal="right" vertical="center"/>
    </xf>
    <xf numFmtId="178" fontId="14" fillId="0" borderId="72" xfId="171" applyNumberFormat="1" applyFont="1" applyFill="1" applyBorder="1" applyAlignment="1">
      <alignment horizontal="right" vertical="center"/>
    </xf>
    <xf numFmtId="184" fontId="4" fillId="0" borderId="12" xfId="193" applyNumberFormat="1" applyFont="1" applyFill="1" applyBorder="1" applyAlignment="1">
      <alignment vertical="center"/>
    </xf>
    <xf numFmtId="184" fontId="4" fillId="0" borderId="12" xfId="193" applyNumberFormat="1" applyFont="1" applyFill="1" applyBorder="1" applyAlignment="1">
      <alignment horizontal="right" vertical="center"/>
    </xf>
    <xf numFmtId="184" fontId="4" fillId="0" borderId="12" xfId="171" applyNumberFormat="1" applyFont="1" applyFill="1" applyBorder="1" applyAlignment="1">
      <alignment horizontal="right" vertical="center"/>
    </xf>
    <xf numFmtId="184" fontId="71" fillId="0" borderId="30" xfId="193" applyNumberFormat="1" applyFont="1" applyFill="1" applyBorder="1" applyAlignment="1">
      <alignment vertical="center"/>
    </xf>
    <xf numFmtId="178" fontId="4" fillId="0" borderId="12" xfId="169" applyNumberFormat="1" applyFont="1" applyFill="1" applyBorder="1" applyAlignment="1">
      <alignment horizontal="right" vertical="center"/>
    </xf>
    <xf numFmtId="0" fontId="4" fillId="0" borderId="12" xfId="169" applyFont="1" applyFill="1" applyBorder="1" applyAlignment="1">
      <alignment horizontal="center" vertical="center"/>
    </xf>
    <xf numFmtId="0" fontId="4" fillId="0" borderId="72" xfId="169" applyFont="1" applyFill="1" applyBorder="1" applyAlignment="1">
      <alignment horizontal="left" vertical="center"/>
    </xf>
    <xf numFmtId="178" fontId="4" fillId="0" borderId="12" xfId="167" applyNumberFormat="1" applyFont="1" applyFill="1" applyBorder="1" applyAlignment="1">
      <alignment horizontal="right" vertical="center"/>
    </xf>
    <xf numFmtId="0" fontId="4" fillId="0" borderId="30" xfId="167" applyFont="1" applyFill="1" applyBorder="1"/>
    <xf numFmtId="178" fontId="4" fillId="0" borderId="15" xfId="165" applyNumberFormat="1" applyFont="1" applyFill="1" applyBorder="1" applyAlignment="1">
      <alignment horizontal="right" vertical="center"/>
    </xf>
    <xf numFmtId="0" fontId="4" fillId="0" borderId="72" xfId="165" applyFont="1" applyFill="1" applyBorder="1"/>
    <xf numFmtId="178" fontId="4" fillId="0" borderId="15" xfId="175" applyNumberFormat="1" applyFont="1" applyFill="1" applyBorder="1" applyAlignment="1">
      <alignment vertical="center"/>
    </xf>
    <xf numFmtId="178" fontId="4" fillId="0" borderId="15" xfId="175" applyNumberFormat="1" applyFont="1" applyFill="1" applyBorder="1" applyAlignment="1">
      <alignment horizontal="right" vertical="center"/>
    </xf>
    <xf numFmtId="178" fontId="4" fillId="0" borderId="72" xfId="175" applyNumberFormat="1" applyFont="1" applyFill="1" applyBorder="1" applyAlignment="1">
      <alignment horizontal="left" vertical="center"/>
    </xf>
    <xf numFmtId="178" fontId="4" fillId="0" borderId="73" xfId="175" applyNumberFormat="1" applyFont="1" applyFill="1" applyBorder="1" applyAlignment="1">
      <alignment horizontal="right" vertical="center"/>
    </xf>
    <xf numFmtId="0" fontId="4" fillId="0" borderId="72" xfId="175" applyFont="1" applyFill="1" applyBorder="1" applyAlignment="1">
      <alignment vertical="center"/>
    </xf>
    <xf numFmtId="178" fontId="9" fillId="0" borderId="12" xfId="176" applyNumberFormat="1" applyFont="1" applyFill="1" applyBorder="1">
      <alignment vertical="center"/>
    </xf>
    <xf numFmtId="178" fontId="4" fillId="0" borderId="15" xfId="163" applyNumberFormat="1" applyFont="1" applyFill="1" applyBorder="1" applyAlignment="1">
      <alignment horizontal="right" vertical="center"/>
    </xf>
    <xf numFmtId="179" fontId="4" fillId="0" borderId="15" xfId="164" applyNumberFormat="1" applyFont="1" applyFill="1" applyBorder="1" applyAlignment="1">
      <alignment horizontal="right" vertical="center"/>
    </xf>
    <xf numFmtId="178" fontId="4" fillId="0" borderId="72" xfId="163" applyNumberFormat="1" applyFont="1" applyFill="1" applyBorder="1" applyAlignment="1">
      <alignment horizontal="left" vertical="center"/>
    </xf>
    <xf numFmtId="178" fontId="4" fillId="0" borderId="12" xfId="163" applyNumberFormat="1" applyFont="1" applyFill="1" applyBorder="1" applyAlignment="1">
      <alignment horizontal="right" vertical="center"/>
    </xf>
    <xf numFmtId="178" fontId="6" fillId="0" borderId="30" xfId="164" applyNumberFormat="1" applyFont="1" applyFill="1" applyBorder="1" applyAlignment="1">
      <alignment horizontal="left" vertical="center"/>
    </xf>
    <xf numFmtId="178" fontId="4" fillId="0" borderId="15" xfId="173" applyNumberFormat="1" applyFont="1" applyFill="1" applyBorder="1" applyAlignment="1">
      <alignment horizontal="right" vertical="center"/>
    </xf>
    <xf numFmtId="178" fontId="4" fillId="0" borderId="72" xfId="173" applyNumberFormat="1" applyFont="1" applyFill="1" applyBorder="1" applyAlignment="1">
      <alignment horizontal="left" vertical="center"/>
    </xf>
    <xf numFmtId="0" fontId="4" fillId="0" borderId="12" xfId="162" applyFont="1" applyFill="1" applyBorder="1" applyAlignment="1">
      <alignment horizontal="right" vertical="center"/>
    </xf>
    <xf numFmtId="178" fontId="4" fillId="0" borderId="15" xfId="158" applyNumberFormat="1" applyFont="1" applyFill="1" applyBorder="1" applyAlignment="1">
      <alignment horizontal="right" vertical="center"/>
    </xf>
    <xf numFmtId="178" fontId="4" fillId="0" borderId="72" xfId="158" applyNumberFormat="1" applyFont="1" applyFill="1" applyBorder="1" applyAlignment="1">
      <alignment horizontal="left" vertical="center" shrinkToFit="1"/>
    </xf>
    <xf numFmtId="178" fontId="4" fillId="0" borderId="12" xfId="193" applyNumberFormat="1" applyFont="1" applyFill="1" applyBorder="1" applyAlignment="1">
      <alignment vertical="center"/>
    </xf>
    <xf numFmtId="38" fontId="71" fillId="0" borderId="30" xfId="193" applyFont="1" applyFill="1" applyBorder="1" applyAlignment="1">
      <alignment vertical="center"/>
    </xf>
    <xf numFmtId="178" fontId="4" fillId="0" borderId="15" xfId="160" applyNumberFormat="1" applyFont="1" applyFill="1" applyBorder="1" applyAlignment="1">
      <alignment horizontal="right" vertical="center"/>
    </xf>
    <xf numFmtId="180" fontId="4" fillId="0" borderId="15" xfId="160" applyNumberFormat="1" applyFont="1" applyFill="1" applyBorder="1" applyAlignment="1">
      <alignment horizontal="right" vertical="center"/>
    </xf>
    <xf numFmtId="0" fontId="14" fillId="0" borderId="72" xfId="160" applyFont="1" applyFill="1" applyBorder="1" applyAlignment="1">
      <alignment horizontal="left" vertical="center" shrinkToFit="1"/>
    </xf>
    <xf numFmtId="178" fontId="5" fillId="0" borderId="72" xfId="158" applyNumberFormat="1" applyFont="1" applyFill="1" applyBorder="1" applyAlignment="1">
      <alignment horizontal="left" vertical="center" wrapText="1" shrinkToFit="1"/>
    </xf>
    <xf numFmtId="178" fontId="4" fillId="0" borderId="24" xfId="164" applyNumberFormat="1" applyFont="1" applyFill="1" applyBorder="1">
      <alignment vertical="center"/>
    </xf>
    <xf numFmtId="178" fontId="34" fillId="0" borderId="69" xfId="164" applyNumberFormat="1" applyFont="1" applyFill="1" applyBorder="1" applyAlignment="1">
      <alignment horizontal="left" vertical="center"/>
    </xf>
    <xf numFmtId="178" fontId="69" fillId="0" borderId="72" xfId="163" applyNumberFormat="1" applyFont="1" applyFill="1" applyBorder="1" applyAlignment="1">
      <alignment horizontal="left" vertical="center"/>
    </xf>
    <xf numFmtId="178" fontId="70" fillId="0" borderId="30" xfId="164" applyNumberFormat="1" applyFont="1" applyFill="1" applyBorder="1" applyAlignment="1">
      <alignment horizontal="left" vertical="center"/>
    </xf>
    <xf numFmtId="0" fontId="5" fillId="0" borderId="30" xfId="176" applyFont="1" applyFill="1" applyBorder="1" applyAlignment="1">
      <alignment horizontal="left" vertical="center" wrapText="1"/>
    </xf>
    <xf numFmtId="178" fontId="4" fillId="0" borderId="54" xfId="175" applyNumberFormat="1" applyFont="1" applyFill="1" applyBorder="1" applyAlignment="1">
      <alignment horizontal="right" vertical="center"/>
    </xf>
    <xf numFmtId="0" fontId="4" fillId="0" borderId="72" xfId="165" applyFont="1" applyFill="1" applyBorder="1" applyAlignment="1">
      <alignment vertical="center"/>
    </xf>
    <xf numFmtId="0" fontId="4" fillId="0" borderId="69" xfId="170" applyFont="1" applyFill="1" applyBorder="1" applyAlignment="1">
      <alignment horizontal="left" vertical="center"/>
    </xf>
    <xf numFmtId="178" fontId="4" fillId="0" borderId="15" xfId="169" applyNumberFormat="1" applyFont="1" applyFill="1" applyBorder="1" applyAlignment="1">
      <alignment horizontal="right" vertical="center"/>
    </xf>
    <xf numFmtId="0" fontId="4" fillId="0" borderId="15" xfId="169" applyFont="1" applyFill="1" applyBorder="1" applyAlignment="1">
      <alignment horizontal="center" vertical="center"/>
    </xf>
    <xf numFmtId="178" fontId="4" fillId="0" borderId="15" xfId="167" applyNumberFormat="1" applyFont="1" applyFill="1" applyBorder="1" applyAlignment="1">
      <alignment horizontal="right" vertical="center"/>
    </xf>
    <xf numFmtId="0" fontId="4" fillId="0" borderId="72" xfId="167" applyFont="1" applyFill="1" applyBorder="1"/>
    <xf numFmtId="178" fontId="36" fillId="0" borderId="72" xfId="171" applyNumberFormat="1" applyFont="1" applyFill="1" applyBorder="1" applyAlignment="1">
      <alignment horizontal="left" vertical="center" shrinkToFit="1"/>
    </xf>
    <xf numFmtId="178" fontId="4" fillId="0" borderId="24" xfId="177" applyNumberFormat="1" applyFont="1" applyFill="1" applyBorder="1" applyAlignment="1">
      <alignment horizontal="right" vertical="center"/>
    </xf>
    <xf numFmtId="178" fontId="4" fillId="0" borderId="69" xfId="177" applyNumberFormat="1" applyFont="1" applyFill="1" applyBorder="1"/>
    <xf numFmtId="178" fontId="4" fillId="0" borderId="24" xfId="182" applyNumberFormat="1" applyFont="1" applyFill="1" applyBorder="1">
      <alignment vertical="center"/>
    </xf>
    <xf numFmtId="178" fontId="4" fillId="0" borderId="15" xfId="181" applyNumberFormat="1" applyFont="1" applyFill="1" applyBorder="1" applyAlignment="1">
      <alignment vertical="center"/>
    </xf>
    <xf numFmtId="178" fontId="4" fillId="0" borderId="15" xfId="181" applyNumberFormat="1" applyFont="1" applyFill="1" applyBorder="1" applyAlignment="1">
      <alignment horizontal="right" vertical="center"/>
    </xf>
    <xf numFmtId="178" fontId="4" fillId="0" borderId="15" xfId="180" applyNumberFormat="1" applyFont="1" applyFill="1" applyBorder="1" applyAlignment="1">
      <alignment horizontal="right" vertical="center"/>
    </xf>
    <xf numFmtId="183" fontId="4" fillId="0" borderId="72" xfId="0" applyNumberFormat="1" applyFont="1" applyFill="1" applyBorder="1" applyAlignment="1">
      <alignment horizontal="left" vertical="center" shrinkToFit="1"/>
    </xf>
    <xf numFmtId="178" fontId="4" fillId="0" borderId="24" xfId="179" applyNumberFormat="1" applyFont="1" applyFill="1" applyBorder="1" applyAlignment="1">
      <alignment horizontal="right" vertical="center"/>
    </xf>
    <xf numFmtId="182" fontId="4" fillId="0" borderId="12" xfId="0" applyNumberFormat="1" applyFont="1" applyFill="1" applyBorder="1" applyAlignment="1">
      <alignment horizontal="right" vertical="center"/>
    </xf>
    <xf numFmtId="0" fontId="4" fillId="0" borderId="69" xfId="179" applyFont="1" applyFill="1" applyBorder="1"/>
    <xf numFmtId="178" fontId="4" fillId="0" borderId="15" xfId="184" applyNumberFormat="1" applyFont="1" applyFill="1" applyBorder="1" applyAlignment="1">
      <alignment horizontal="right" vertical="center"/>
    </xf>
    <xf numFmtId="178" fontId="4" fillId="0" borderId="15" xfId="184" applyNumberFormat="1" applyFont="1" applyFill="1" applyBorder="1" applyAlignment="1">
      <alignment horizontal="right" vertical="center" shrinkToFit="1"/>
    </xf>
    <xf numFmtId="0" fontId="4" fillId="0" borderId="72" xfId="184" applyFont="1" applyFill="1" applyBorder="1" applyAlignment="1">
      <alignment horizontal="left" vertical="center"/>
    </xf>
    <xf numFmtId="178" fontId="4" fillId="0" borderId="24" xfId="183" applyNumberFormat="1" applyFont="1" applyFill="1" applyBorder="1" applyAlignment="1">
      <alignment horizontal="right" vertical="center"/>
    </xf>
    <xf numFmtId="178" fontId="4" fillId="0" borderId="24" xfId="183" applyNumberFormat="1" applyFont="1" applyFill="1" applyBorder="1" applyAlignment="1">
      <alignment horizontal="right" vertical="center" shrinkToFit="1"/>
    </xf>
    <xf numFmtId="0" fontId="4" fillId="0" borderId="69" xfId="183" applyFont="1" applyFill="1" applyBorder="1" applyAlignment="1">
      <alignment horizontal="left" vertical="center"/>
    </xf>
    <xf numFmtId="178" fontId="4" fillId="0" borderId="72" xfId="183" applyNumberFormat="1" applyFont="1" applyFill="1" applyBorder="1" applyAlignment="1">
      <alignment horizontal="left" vertical="center" shrinkToFit="1"/>
    </xf>
    <xf numFmtId="178" fontId="4" fillId="0" borderId="69" xfId="183" applyNumberFormat="1" applyFont="1" applyFill="1" applyBorder="1" applyAlignment="1">
      <alignment horizontal="left" vertical="center" shrinkToFit="1"/>
    </xf>
    <xf numFmtId="183" fontId="4" fillId="0" borderId="24" xfId="183" applyNumberFormat="1" applyFont="1" applyFill="1" applyBorder="1" applyAlignment="1">
      <alignment horizontal="right" vertical="center"/>
    </xf>
    <xf numFmtId="0" fontId="4" fillId="0" borderId="72" xfId="180" applyFont="1" applyFill="1" applyBorder="1">
      <alignment vertical="center"/>
    </xf>
    <xf numFmtId="182" fontId="4" fillId="0" borderId="24" xfId="0" applyNumberFormat="1" applyFont="1" applyFill="1" applyBorder="1" applyAlignment="1">
      <alignment horizontal="right" vertical="center"/>
    </xf>
    <xf numFmtId="178" fontId="4" fillId="0" borderId="15" xfId="182" applyNumberFormat="1" applyFont="1" applyFill="1" applyBorder="1">
      <alignment vertical="center"/>
    </xf>
    <xf numFmtId="178" fontId="4" fillId="0" borderId="72" xfId="182" applyNumberFormat="1" applyFont="1" applyFill="1" applyBorder="1">
      <alignment vertical="center"/>
    </xf>
    <xf numFmtId="178" fontId="4" fillId="0" borderId="69" xfId="178" applyNumberFormat="1" applyFont="1" applyFill="1" applyBorder="1" applyAlignment="1">
      <alignment vertical="center" wrapText="1"/>
    </xf>
    <xf numFmtId="178" fontId="7" fillId="0" borderId="30" xfId="176" applyNumberFormat="1" applyFont="1" applyFill="1" applyBorder="1" applyAlignment="1">
      <alignment horizontal="left" vertical="center" wrapText="1"/>
    </xf>
    <xf numFmtId="178" fontId="5" fillId="0" borderId="12" xfId="164" applyNumberFormat="1" applyFont="1" applyFill="1" applyBorder="1" applyAlignment="1">
      <alignment horizontal="right" vertical="center" wrapText="1"/>
    </xf>
    <xf numFmtId="178" fontId="11" fillId="0" borderId="69" xfId="164" applyNumberFormat="1" applyFont="1" applyFill="1" applyBorder="1" applyAlignment="1">
      <alignment horizontal="left" vertical="center" shrinkToFit="1"/>
    </xf>
    <xf numFmtId="0" fontId="4" fillId="0" borderId="24" xfId="162" applyFont="1" applyFill="1" applyBorder="1" applyAlignment="1">
      <alignment horizontal="left" vertical="center" shrinkToFit="1"/>
    </xf>
    <xf numFmtId="0" fontId="4" fillId="0" borderId="24" xfId="162" applyFont="1" applyFill="1" applyBorder="1" applyAlignment="1">
      <alignment horizontal="center" vertical="center"/>
    </xf>
    <xf numFmtId="178" fontId="4" fillId="0" borderId="24" xfId="162" applyNumberFormat="1" applyFont="1" applyFill="1" applyBorder="1" applyAlignment="1">
      <alignment horizontal="right" vertical="center"/>
    </xf>
    <xf numFmtId="0" fontId="4" fillId="0" borderId="69" xfId="162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shrinkToFit="1"/>
    </xf>
    <xf numFmtId="178" fontId="5" fillId="0" borderId="30" xfId="157" applyNumberFormat="1" applyFont="1" applyFill="1" applyBorder="1" applyAlignment="1">
      <alignment horizontal="left" vertical="center" wrapText="1" shrinkToFit="1"/>
    </xf>
    <xf numFmtId="0" fontId="4" fillId="0" borderId="72" xfId="179" applyFont="1" applyFill="1" applyBorder="1" applyAlignment="1">
      <alignment vertical="center"/>
    </xf>
    <xf numFmtId="178" fontId="4" fillId="0" borderId="24" xfId="164" applyNumberFormat="1" applyFont="1" applyFill="1" applyBorder="1" applyAlignment="1">
      <alignment horizontal="center" vertical="center"/>
    </xf>
    <xf numFmtId="178" fontId="69" fillId="0" borderId="69" xfId="164" applyNumberFormat="1" applyFont="1" applyFill="1" applyBorder="1" applyAlignment="1">
      <alignment horizontal="left" vertical="center"/>
    </xf>
    <xf numFmtId="0" fontId="4" fillId="0" borderId="30" xfId="162" applyFont="1" applyFill="1" applyBorder="1" applyAlignment="1">
      <alignment vertical="top" wrapText="1"/>
    </xf>
    <xf numFmtId="177" fontId="4" fillId="0" borderId="24" xfId="161" applyNumberFormat="1" applyFont="1" applyFill="1" applyBorder="1" applyAlignment="1">
      <alignment horizontal="right" vertical="center"/>
    </xf>
    <xf numFmtId="178" fontId="4" fillId="0" borderId="12" xfId="86" applyNumberFormat="1" applyFont="1" applyFill="1" applyBorder="1" applyAlignment="1"/>
    <xf numFmtId="38" fontId="1" fillId="0" borderId="30" xfId="86" applyFont="1" applyFill="1" applyBorder="1" applyAlignment="1">
      <alignment vertical="center"/>
    </xf>
    <xf numFmtId="0" fontId="4" fillId="0" borderId="15" xfId="162" applyFont="1" applyFill="1" applyBorder="1" applyAlignment="1">
      <alignment horizontal="left" vertical="center" shrinkToFit="1"/>
    </xf>
    <xf numFmtId="0" fontId="4" fillId="0" borderId="15" xfId="162" applyFont="1" applyFill="1" applyBorder="1" applyAlignment="1">
      <alignment horizontal="center" vertical="center"/>
    </xf>
    <xf numFmtId="178" fontId="4" fillId="0" borderId="15" xfId="162" applyNumberFormat="1" applyFont="1" applyFill="1" applyBorder="1" applyAlignment="1">
      <alignment horizontal="right" vertical="center"/>
    </xf>
    <xf numFmtId="178" fontId="4" fillId="0" borderId="30" xfId="0" applyNumberFormat="1" applyFont="1" applyFill="1" applyBorder="1" applyAlignment="1">
      <alignment horizontal="left" vertical="center" shrinkToFit="1"/>
    </xf>
    <xf numFmtId="178" fontId="4" fillId="0" borderId="72" xfId="183" applyNumberFormat="1" applyFont="1" applyFill="1" applyBorder="1" applyAlignment="1">
      <alignment horizontal="left" vertical="center"/>
    </xf>
    <xf numFmtId="0" fontId="4" fillId="0" borderId="54" xfId="0" applyFont="1" applyFill="1" applyBorder="1" applyAlignment="1">
      <alignment horizontal="center" vertical="center" shrinkToFit="1"/>
    </xf>
    <xf numFmtId="178" fontId="4" fillId="0" borderId="59" xfId="43" applyFont="1" applyFill="1" applyBorder="1" applyAlignment="1" applyProtection="1">
      <alignment vertical="center"/>
    </xf>
    <xf numFmtId="178" fontId="4" fillId="0" borderId="60" xfId="43" applyFont="1" applyFill="1" applyBorder="1" applyAlignment="1" applyProtection="1">
      <alignment vertical="center"/>
    </xf>
    <xf numFmtId="178" fontId="4" fillId="0" borderId="57" xfId="43" applyFont="1" applyFill="1" applyBorder="1" applyAlignment="1" applyProtection="1">
      <alignment horizontal="right" vertical="center"/>
    </xf>
    <xf numFmtId="178" fontId="4" fillId="0" borderId="58" xfId="43" applyFont="1" applyFill="1" applyBorder="1" applyAlignment="1" applyProtection="1">
      <alignment vertical="center"/>
    </xf>
    <xf numFmtId="178" fontId="7" fillId="0" borderId="30" xfId="182" applyNumberFormat="1" applyFont="1" applyFill="1" applyBorder="1" applyAlignment="1">
      <alignment vertical="center" wrapText="1"/>
    </xf>
    <xf numFmtId="178" fontId="6" fillId="0" borderId="30" xfId="172" applyNumberFormat="1" applyFont="1" applyFill="1" applyBorder="1" applyAlignment="1">
      <alignment horizontal="left" vertical="center" shrinkToFit="1"/>
    </xf>
    <xf numFmtId="178" fontId="4" fillId="0" borderId="72" xfId="172" applyNumberFormat="1" applyFont="1" applyFill="1" applyBorder="1" applyAlignment="1">
      <alignment horizontal="right" vertical="center" shrinkToFit="1"/>
    </xf>
    <xf numFmtId="0" fontId="6" fillId="0" borderId="30" xfId="0" applyFont="1" applyFill="1" applyBorder="1">
      <alignment vertical="center"/>
    </xf>
    <xf numFmtId="178" fontId="4" fillId="0" borderId="54" xfId="0" applyNumberFormat="1" applyFont="1" applyFill="1" applyBorder="1" applyAlignment="1">
      <alignment horizontal="center" vertical="center" shrinkToFit="1"/>
    </xf>
    <xf numFmtId="178" fontId="4" fillId="0" borderId="12" xfId="164" applyNumberFormat="1" applyFont="1" applyFill="1" applyBorder="1">
      <alignment vertical="center"/>
    </xf>
    <xf numFmtId="0" fontId="7" fillId="0" borderId="12" xfId="162" applyFont="1" applyFill="1" applyBorder="1" applyAlignment="1">
      <alignment horizontal="left" vertical="center" wrapText="1"/>
    </xf>
    <xf numFmtId="0" fontId="7" fillId="0" borderId="12" xfId="162" applyFont="1" applyFill="1" applyBorder="1" applyAlignment="1">
      <alignment horizontal="left" vertical="center" wrapText="1" shrinkToFit="1"/>
    </xf>
    <xf numFmtId="57" fontId="4" fillId="0" borderId="15" xfId="162" applyNumberFormat="1" applyFont="1" applyFill="1" applyBorder="1" applyAlignment="1">
      <alignment horizontal="right" vertical="center"/>
    </xf>
    <xf numFmtId="0" fontId="4" fillId="0" borderId="15" xfId="162" applyFont="1" applyFill="1" applyBorder="1">
      <alignment vertical="center"/>
    </xf>
    <xf numFmtId="0" fontId="4" fillId="0" borderId="15" xfId="162" applyFont="1" applyFill="1" applyBorder="1" applyAlignment="1">
      <alignment horizontal="left" vertical="center"/>
    </xf>
    <xf numFmtId="0" fontId="6" fillId="0" borderId="72" xfId="162" applyFont="1" applyFill="1" applyBorder="1" applyAlignment="1">
      <alignment vertical="center" wrapText="1" shrinkToFit="1"/>
    </xf>
    <xf numFmtId="0" fontId="4" fillId="0" borderId="54" xfId="0" applyFont="1" applyFill="1" applyBorder="1" applyAlignment="1">
      <alignment horizontal="center" vertical="center"/>
    </xf>
    <xf numFmtId="178" fontId="4" fillId="0" borderId="21" xfId="184" applyNumberFormat="1" applyFont="1" applyFill="1" applyBorder="1" applyAlignment="1">
      <alignment horizontal="right" vertical="center"/>
    </xf>
    <xf numFmtId="178" fontId="4" fillId="0" borderId="21" xfId="184" applyNumberFormat="1" applyFont="1" applyFill="1" applyBorder="1" applyAlignment="1">
      <alignment horizontal="right" vertical="center" shrinkToFit="1"/>
    </xf>
    <xf numFmtId="178" fontId="4" fillId="0" borderId="29" xfId="183" applyNumberFormat="1" applyFont="1" applyFill="1" applyBorder="1" applyAlignment="1">
      <alignment horizontal="left" vertical="center" shrinkToFit="1"/>
    </xf>
    <xf numFmtId="178" fontId="4" fillId="0" borderId="20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right" vertical="center" shrinkToFit="1"/>
    </xf>
    <xf numFmtId="178" fontId="4" fillId="0" borderId="28" xfId="0" applyNumberFormat="1" applyFont="1" applyFill="1" applyBorder="1" applyAlignment="1">
      <alignment horizontal="left" vertical="center" shrinkToFit="1"/>
    </xf>
    <xf numFmtId="178" fontId="4" fillId="0" borderId="46" xfId="184" applyNumberFormat="1" applyFont="1" applyFill="1" applyBorder="1" applyAlignment="1">
      <alignment horizontal="right" vertical="center"/>
    </xf>
    <xf numFmtId="178" fontId="4" fillId="0" borderId="46" xfId="184" applyNumberFormat="1" applyFont="1" applyFill="1" applyBorder="1" applyAlignment="1">
      <alignment horizontal="right" vertical="center" shrinkToFit="1"/>
    </xf>
    <xf numFmtId="178" fontId="4" fillId="0" borderId="46" xfId="183" applyNumberFormat="1" applyFont="1" applyFill="1" applyBorder="1" applyAlignment="1">
      <alignment horizontal="right" vertical="center"/>
    </xf>
    <xf numFmtId="178" fontId="4" fillId="0" borderId="99" xfId="183" applyNumberFormat="1" applyFont="1" applyFill="1" applyBorder="1" applyAlignment="1">
      <alignment horizontal="left" vertical="center" shrinkToFit="1"/>
    </xf>
    <xf numFmtId="178" fontId="4" fillId="0" borderId="12" xfId="183" applyNumberFormat="1" applyFont="1" applyFill="1" applyBorder="1" applyAlignment="1">
      <alignment horizontal="right" vertical="center"/>
    </xf>
    <xf numFmtId="178" fontId="4" fillId="0" borderId="12" xfId="183" applyNumberFormat="1" applyFont="1" applyFill="1" applyBorder="1" applyAlignment="1">
      <alignment horizontal="right" vertical="center" shrinkToFit="1"/>
    </xf>
    <xf numFmtId="178" fontId="4" fillId="0" borderId="12" xfId="0" applyNumberFormat="1" applyFont="1" applyFill="1" applyBorder="1" applyAlignment="1">
      <alignment horizontal="right" vertical="center" shrinkToFit="1"/>
    </xf>
    <xf numFmtId="178" fontId="4" fillId="0" borderId="21" xfId="183" applyNumberFormat="1" applyFont="1" applyFill="1" applyBorder="1" applyAlignment="1">
      <alignment horizontal="right" vertical="center"/>
    </xf>
    <xf numFmtId="178" fontId="4" fillId="0" borderId="21" xfId="183" applyNumberFormat="1" applyFont="1" applyFill="1" applyBorder="1" applyAlignment="1">
      <alignment horizontal="right" vertical="center" shrinkToFit="1"/>
    </xf>
    <xf numFmtId="178" fontId="4" fillId="0" borderId="21" xfId="0" applyNumberFormat="1" applyFont="1" applyFill="1" applyBorder="1" applyAlignment="1">
      <alignment horizontal="right" vertical="center" shrinkToFit="1"/>
    </xf>
    <xf numFmtId="178" fontId="4" fillId="0" borderId="21" xfId="0" applyNumberFormat="1" applyFont="1" applyFill="1" applyBorder="1" applyAlignment="1">
      <alignment horizontal="right" vertical="center"/>
    </xf>
    <xf numFmtId="178" fontId="4" fillId="0" borderId="29" xfId="0" applyNumberFormat="1" applyFont="1" applyFill="1" applyBorder="1" applyAlignment="1">
      <alignment horizontal="left" vertical="center" shrinkToFit="1"/>
    </xf>
    <xf numFmtId="178" fontId="4" fillId="0" borderId="21" xfId="180" applyNumberFormat="1" applyFont="1" applyFill="1" applyBorder="1" applyAlignment="1">
      <alignment horizontal="right" vertical="center"/>
    </xf>
    <xf numFmtId="182" fontId="4" fillId="0" borderId="21" xfId="0" applyNumberFormat="1" applyFont="1" applyFill="1" applyBorder="1" applyAlignment="1">
      <alignment horizontal="right" vertical="center"/>
    </xf>
    <xf numFmtId="0" fontId="4" fillId="0" borderId="29" xfId="179" applyFont="1" applyFill="1" applyBorder="1" applyAlignment="1">
      <alignment vertical="center"/>
    </xf>
    <xf numFmtId="182" fontId="4" fillId="0" borderId="20" xfId="0" applyNumberFormat="1" applyFont="1" applyFill="1" applyBorder="1" applyAlignment="1">
      <alignment horizontal="right" vertical="center"/>
    </xf>
    <xf numFmtId="0" fontId="4" fillId="0" borderId="28" xfId="0" applyFont="1" applyFill="1" applyBorder="1">
      <alignment vertical="center"/>
    </xf>
    <xf numFmtId="178" fontId="4" fillId="0" borderId="61" xfId="180" applyNumberFormat="1" applyFont="1" applyFill="1" applyBorder="1" applyAlignment="1">
      <alignment horizontal="right" vertical="center"/>
    </xf>
    <xf numFmtId="178" fontId="4" fillId="0" borderId="46" xfId="180" applyNumberFormat="1" applyFont="1" applyFill="1" applyBorder="1" applyAlignment="1">
      <alignment horizontal="right" vertical="center"/>
    </xf>
    <xf numFmtId="178" fontId="4" fillId="0" borderId="62" xfId="180" applyNumberFormat="1" applyFont="1" applyFill="1" applyBorder="1" applyAlignment="1">
      <alignment horizontal="right" vertical="center"/>
    </xf>
    <xf numFmtId="0" fontId="4" fillId="0" borderId="99" xfId="179" applyFont="1" applyFill="1" applyBorder="1" applyAlignment="1">
      <alignment vertical="center"/>
    </xf>
    <xf numFmtId="178" fontId="4" fillId="0" borderId="23" xfId="179" applyNumberFormat="1" applyFont="1" applyFill="1" applyBorder="1" applyAlignment="1">
      <alignment horizontal="right" vertical="center"/>
    </xf>
    <xf numFmtId="178" fontId="4" fillId="0" borderId="12" xfId="179" applyNumberFormat="1" applyFont="1" applyFill="1" applyBorder="1" applyAlignment="1">
      <alignment horizontal="right" vertical="center"/>
    </xf>
    <xf numFmtId="178" fontId="4" fillId="0" borderId="19" xfId="179" applyNumberFormat="1" applyFont="1" applyFill="1" applyBorder="1" applyAlignment="1">
      <alignment horizontal="right" vertical="center"/>
    </xf>
    <xf numFmtId="178" fontId="4" fillId="0" borderId="21" xfId="179" applyNumberFormat="1" applyFont="1" applyFill="1" applyBorder="1" applyAlignment="1">
      <alignment horizontal="right" vertical="center"/>
    </xf>
    <xf numFmtId="0" fontId="4" fillId="0" borderId="29" xfId="0" applyFont="1" applyFill="1" applyBorder="1">
      <alignment vertical="center"/>
    </xf>
    <xf numFmtId="0" fontId="4" fillId="0" borderId="17" xfId="0" applyFont="1" applyFill="1" applyBorder="1" applyAlignment="1">
      <alignment horizontal="center" vertical="center"/>
    </xf>
    <xf numFmtId="178" fontId="4" fillId="0" borderId="21" xfId="182" applyNumberFormat="1" applyFont="1" applyFill="1" applyBorder="1">
      <alignment vertical="center"/>
    </xf>
    <xf numFmtId="178" fontId="4" fillId="0" borderId="21" xfId="182" applyNumberFormat="1" applyFont="1" applyFill="1" applyBorder="1" applyAlignment="1">
      <alignment horizontal="right" vertical="center"/>
    </xf>
    <xf numFmtId="178" fontId="4" fillId="0" borderId="29" xfId="182" applyNumberFormat="1" applyFont="1" applyFill="1" applyBorder="1">
      <alignment vertical="center"/>
    </xf>
    <xf numFmtId="178" fontId="4" fillId="0" borderId="21" xfId="0" applyNumberFormat="1" applyFont="1" applyFill="1" applyBorder="1">
      <alignment vertical="center"/>
    </xf>
    <xf numFmtId="178" fontId="4" fillId="0" borderId="29" xfId="0" applyNumberFormat="1" applyFont="1" applyFill="1" applyBorder="1">
      <alignment vertical="center"/>
    </xf>
    <xf numFmtId="0" fontId="4" fillId="0" borderId="25" xfId="0" applyFont="1" applyFill="1" applyBorder="1" applyAlignment="1">
      <alignment horizontal="center" vertical="center"/>
    </xf>
    <xf numFmtId="178" fontId="4" fillId="0" borderId="46" xfId="182" applyNumberFormat="1" applyFont="1" applyFill="1" applyBorder="1">
      <alignment vertical="center"/>
    </xf>
    <xf numFmtId="178" fontId="4" fillId="0" borderId="46" xfId="182" applyNumberFormat="1" applyFont="1" applyFill="1" applyBorder="1" applyAlignment="1">
      <alignment horizontal="right" vertical="center"/>
    </xf>
    <xf numFmtId="178" fontId="4" fillId="0" borderId="99" xfId="182" applyNumberFormat="1" applyFont="1" applyFill="1" applyBorder="1">
      <alignment vertical="center"/>
    </xf>
    <xf numFmtId="178" fontId="4" fillId="0" borderId="30" xfId="181" applyNumberFormat="1" applyFont="1" applyFill="1" applyBorder="1" applyAlignment="1">
      <alignment vertical="center"/>
    </xf>
    <xf numFmtId="178" fontId="4" fillId="0" borderId="21" xfId="181" applyNumberFormat="1" applyFont="1" applyFill="1" applyBorder="1" applyAlignment="1">
      <alignment vertical="center"/>
    </xf>
    <xf numFmtId="178" fontId="4" fillId="0" borderId="21" xfId="181" applyNumberFormat="1" applyFont="1" applyFill="1" applyBorder="1" applyAlignment="1">
      <alignment horizontal="right" vertical="center"/>
    </xf>
    <xf numFmtId="178" fontId="4" fillId="0" borderId="29" xfId="181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178" fontId="4" fillId="0" borderId="20" xfId="0" applyNumberFormat="1" applyFont="1" applyFill="1" applyBorder="1">
      <alignment vertical="center"/>
    </xf>
    <xf numFmtId="178" fontId="4" fillId="0" borderId="21" xfId="178" applyNumberFormat="1" applyFont="1" applyFill="1" applyBorder="1" applyAlignment="1">
      <alignment horizontal="right" vertical="center"/>
    </xf>
    <xf numFmtId="178" fontId="4" fillId="0" borderId="29" xfId="178" applyNumberFormat="1" applyFont="1" applyFill="1" applyBorder="1">
      <alignment vertical="center"/>
    </xf>
    <xf numFmtId="178" fontId="4" fillId="0" borderId="27" xfId="0" applyNumberFormat="1" applyFont="1" applyFill="1" applyBorder="1" applyAlignment="1">
      <alignment horizontal="right" vertical="center"/>
    </xf>
    <xf numFmtId="178" fontId="4" fillId="0" borderId="46" xfId="178" applyNumberFormat="1" applyFont="1" applyFill="1" applyBorder="1" applyAlignment="1">
      <alignment horizontal="right" vertical="center"/>
    </xf>
    <xf numFmtId="179" fontId="4" fillId="0" borderId="99" xfId="178" applyNumberFormat="1" applyFont="1" applyFill="1" applyBorder="1">
      <alignment vertical="center"/>
    </xf>
    <xf numFmtId="178" fontId="4" fillId="0" borderId="12" xfId="177" applyNumberFormat="1" applyFont="1" applyFill="1" applyBorder="1" applyAlignment="1">
      <alignment horizontal="right" vertical="center"/>
    </xf>
    <xf numFmtId="179" fontId="4" fillId="0" borderId="30" xfId="177" applyNumberFormat="1" applyFont="1" applyFill="1" applyBorder="1" applyAlignment="1">
      <alignment vertical="center"/>
    </xf>
    <xf numFmtId="178" fontId="4" fillId="0" borderId="21" xfId="177" applyNumberFormat="1" applyFont="1" applyFill="1" applyBorder="1" applyAlignment="1">
      <alignment horizontal="right" vertical="center"/>
    </xf>
    <xf numFmtId="179" fontId="4" fillId="0" borderId="29" xfId="177" applyNumberFormat="1" applyFont="1" applyFill="1" applyBorder="1" applyAlignment="1">
      <alignment vertical="center" shrinkToFit="1"/>
    </xf>
    <xf numFmtId="178" fontId="4" fillId="0" borderId="30" xfId="172" applyNumberFormat="1" applyFont="1" applyFill="1" applyBorder="1" applyAlignment="1">
      <alignment horizontal="left" vertical="center" shrinkToFit="1"/>
    </xf>
    <xf numFmtId="178" fontId="4" fillId="0" borderId="30" xfId="172" applyNumberFormat="1" applyFont="1" applyFill="1" applyBorder="1" applyAlignment="1">
      <alignment horizontal="right" vertical="center" shrinkToFit="1"/>
    </xf>
    <xf numFmtId="178" fontId="4" fillId="0" borderId="21" xfId="172" applyNumberFormat="1" applyFont="1" applyFill="1" applyBorder="1" applyAlignment="1">
      <alignment horizontal="right" vertical="center"/>
    </xf>
    <xf numFmtId="178" fontId="4" fillId="0" borderId="29" xfId="172" applyNumberFormat="1" applyFont="1" applyFill="1" applyBorder="1" applyAlignment="1">
      <alignment horizontal="right" vertical="center" shrinkToFit="1"/>
    </xf>
    <xf numFmtId="178" fontId="4" fillId="0" borderId="29" xfId="0" applyNumberFormat="1" applyFont="1" applyFill="1" applyBorder="1" applyAlignment="1">
      <alignment horizontal="right" vertical="center" shrinkToFit="1"/>
    </xf>
    <xf numFmtId="184" fontId="4" fillId="0" borderId="46" xfId="172" applyNumberFormat="1" applyFont="1" applyFill="1" applyBorder="1" applyAlignment="1">
      <alignment horizontal="right" vertical="center"/>
    </xf>
    <xf numFmtId="184" fontId="6" fillId="0" borderId="99" xfId="172" applyNumberFormat="1" applyFont="1" applyFill="1" applyBorder="1" applyAlignment="1">
      <alignment horizontal="left" vertical="center" shrinkToFit="1"/>
    </xf>
    <xf numFmtId="184" fontId="4" fillId="0" borderId="12" xfId="171" quotePrefix="1" applyNumberFormat="1" applyFont="1" applyFill="1" applyBorder="1" applyAlignment="1">
      <alignment horizontal="right" vertical="center"/>
    </xf>
    <xf numFmtId="184" fontId="4" fillId="0" borderId="30" xfId="171" applyNumberFormat="1" applyFont="1" applyFill="1" applyBorder="1" applyAlignment="1">
      <alignment horizontal="right" vertical="center" shrinkToFit="1"/>
    </xf>
    <xf numFmtId="184" fontId="4" fillId="0" borderId="21" xfId="171" applyNumberFormat="1" applyFont="1" applyFill="1" applyBorder="1" applyAlignment="1">
      <alignment horizontal="right" vertical="center"/>
    </xf>
    <xf numFmtId="184" fontId="14" fillId="0" borderId="29" xfId="171" applyNumberFormat="1" applyFont="1" applyFill="1" applyBorder="1" applyAlignment="1">
      <alignment vertical="center" shrinkToFit="1"/>
    </xf>
    <xf numFmtId="178" fontId="4" fillId="0" borderId="28" xfId="0" applyNumberFormat="1" applyFont="1" applyFill="1" applyBorder="1" applyAlignment="1">
      <alignment horizontal="right" vertical="center"/>
    </xf>
    <xf numFmtId="178" fontId="4" fillId="0" borderId="29" xfId="0" applyNumberFormat="1" applyFont="1" applyFill="1" applyBorder="1" applyAlignment="1">
      <alignment horizontal="right" vertical="center"/>
    </xf>
    <xf numFmtId="178" fontId="4" fillId="0" borderId="20" xfId="0" applyNumberFormat="1" applyFont="1" applyFill="1" applyBorder="1" applyAlignment="1">
      <alignment horizontal="center" vertical="center"/>
    </xf>
    <xf numFmtId="178" fontId="4" fillId="0" borderId="46" xfId="170" applyNumberFormat="1" applyFont="1" applyFill="1" applyBorder="1" applyAlignment="1">
      <alignment horizontal="right" vertical="center"/>
    </xf>
    <xf numFmtId="0" fontId="4" fillId="0" borderId="46" xfId="170" applyFont="1" applyFill="1" applyBorder="1" applyAlignment="1">
      <alignment horizontal="center" vertical="center"/>
    </xf>
    <xf numFmtId="0" fontId="14" fillId="0" borderId="46" xfId="170" applyFill="1" applyBorder="1" applyAlignment="1">
      <alignment horizontal="center" vertical="center"/>
    </xf>
    <xf numFmtId="0" fontId="14" fillId="0" borderId="12" xfId="169" applyFont="1" applyFill="1" applyBorder="1" applyAlignment="1">
      <alignment horizontal="center" vertical="center"/>
    </xf>
    <xf numFmtId="178" fontId="4" fillId="0" borderId="21" xfId="169" applyNumberFormat="1" applyFont="1" applyFill="1" applyBorder="1" applyAlignment="1">
      <alignment horizontal="right" vertical="center"/>
    </xf>
    <xf numFmtId="0" fontId="4" fillId="0" borderId="21" xfId="169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99" xfId="0" applyFont="1" applyFill="1" applyBorder="1" applyAlignment="1">
      <alignment horizontal="left" vertical="center"/>
    </xf>
    <xf numFmtId="0" fontId="14" fillId="0" borderId="30" xfId="169" applyFont="1" applyFill="1" applyBorder="1" applyAlignment="1">
      <alignment horizontal="left" vertical="center"/>
    </xf>
    <xf numFmtId="0" fontId="4" fillId="0" borderId="29" xfId="169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178" fontId="4" fillId="0" borderId="21" xfId="168" applyNumberFormat="1" applyFont="1" applyFill="1" applyBorder="1" applyAlignment="1">
      <alignment horizontal="right" vertical="center"/>
    </xf>
    <xf numFmtId="0" fontId="4" fillId="0" borderId="29" xfId="168" applyFont="1" applyFill="1" applyBorder="1">
      <alignment vertical="center"/>
    </xf>
    <xf numFmtId="178" fontId="4" fillId="0" borderId="46" xfId="168" applyNumberFormat="1" applyFont="1" applyFill="1" applyBorder="1" applyAlignment="1">
      <alignment horizontal="right" vertical="center"/>
    </xf>
    <xf numFmtId="178" fontId="4" fillId="0" borderId="46" xfId="167" applyNumberFormat="1" applyFont="1" applyFill="1" applyBorder="1" applyAlignment="1">
      <alignment horizontal="right" vertical="center"/>
    </xf>
    <xf numFmtId="0" fontId="4" fillId="0" borderId="99" xfId="0" applyFont="1" applyFill="1" applyBorder="1">
      <alignment vertical="center"/>
    </xf>
    <xf numFmtId="178" fontId="4" fillId="0" borderId="21" xfId="167" applyNumberFormat="1" applyFont="1" applyFill="1" applyBorder="1" applyAlignment="1">
      <alignment horizontal="right" vertical="center"/>
    </xf>
    <xf numFmtId="0" fontId="4" fillId="0" borderId="29" xfId="167" applyFont="1" applyFill="1" applyBorder="1"/>
    <xf numFmtId="178" fontId="4" fillId="0" borderId="21" xfId="166" applyNumberFormat="1" applyFont="1" applyFill="1" applyBorder="1" applyAlignment="1">
      <alignment horizontal="right" vertical="center"/>
    </xf>
    <xf numFmtId="0" fontId="4" fillId="0" borderId="29" xfId="166" applyFont="1" applyFill="1" applyBorder="1">
      <alignment vertical="center"/>
    </xf>
    <xf numFmtId="178" fontId="4" fillId="0" borderId="46" xfId="166" applyNumberFormat="1" applyFont="1" applyFill="1" applyBorder="1" applyAlignment="1">
      <alignment horizontal="right" vertical="center"/>
    </xf>
    <xf numFmtId="0" fontId="4" fillId="0" borderId="99" xfId="166" applyFont="1" applyFill="1" applyBorder="1">
      <alignment vertical="center"/>
    </xf>
    <xf numFmtId="178" fontId="4" fillId="0" borderId="12" xfId="165" applyNumberFormat="1" applyFont="1" applyFill="1" applyBorder="1" applyAlignment="1">
      <alignment horizontal="right" vertical="center"/>
    </xf>
    <xf numFmtId="0" fontId="4" fillId="0" borderId="30" xfId="165" applyFont="1" applyFill="1" applyBorder="1"/>
    <xf numFmtId="178" fontId="4" fillId="0" borderId="21" xfId="165" applyNumberFormat="1" applyFont="1" applyFill="1" applyBorder="1" applyAlignment="1">
      <alignment horizontal="right" vertical="center"/>
    </xf>
    <xf numFmtId="38" fontId="4" fillId="0" borderId="29" xfId="165" applyNumberFormat="1" applyFont="1" applyFill="1" applyBorder="1"/>
    <xf numFmtId="178" fontId="4" fillId="0" borderId="21" xfId="176" applyNumberFormat="1" applyFont="1" applyFill="1" applyBorder="1">
      <alignment vertical="center"/>
    </xf>
    <xf numFmtId="178" fontId="4" fillId="0" borderId="21" xfId="176" applyNumberFormat="1" applyFont="1" applyFill="1" applyBorder="1" applyAlignment="1">
      <alignment horizontal="right" vertical="center"/>
    </xf>
    <xf numFmtId="178" fontId="5" fillId="0" borderId="21" xfId="176" applyNumberFormat="1" applyFont="1" applyFill="1" applyBorder="1" applyAlignment="1">
      <alignment horizontal="right" vertical="center" wrapText="1"/>
    </xf>
    <xf numFmtId="178" fontId="4" fillId="0" borderId="29" xfId="176" applyNumberFormat="1" applyFont="1" applyFill="1" applyBorder="1" applyAlignment="1">
      <alignment horizontal="left" vertical="center"/>
    </xf>
    <xf numFmtId="178" fontId="4" fillId="0" borderId="17" xfId="176" applyNumberFormat="1" applyFont="1" applyFill="1" applyBorder="1" applyAlignment="1">
      <alignment horizontal="right" vertical="center"/>
    </xf>
    <xf numFmtId="178" fontId="4" fillId="0" borderId="29" xfId="0" applyNumberFormat="1" applyFont="1" applyFill="1" applyBorder="1" applyAlignment="1">
      <alignment horizontal="left" vertical="center"/>
    </xf>
    <xf numFmtId="178" fontId="4" fillId="0" borderId="17" xfId="0" applyNumberFormat="1" applyFont="1" applyFill="1" applyBorder="1" applyAlignment="1">
      <alignment horizontal="right" vertical="center"/>
    </xf>
    <xf numFmtId="178" fontId="4" fillId="0" borderId="46" xfId="176" applyNumberFormat="1" applyFont="1" applyFill="1" applyBorder="1">
      <alignment vertical="center"/>
    </xf>
    <xf numFmtId="38" fontId="4" fillId="0" borderId="46" xfId="176" applyNumberFormat="1" applyFont="1" applyFill="1" applyBorder="1" applyAlignment="1">
      <alignment horizontal="right" vertical="center"/>
    </xf>
    <xf numFmtId="38" fontId="4" fillId="0" borderId="99" xfId="176" applyNumberFormat="1" applyFont="1" applyFill="1" applyBorder="1" applyAlignment="1">
      <alignment horizontal="left" vertical="center"/>
    </xf>
    <xf numFmtId="178" fontId="4" fillId="0" borderId="25" xfId="176" applyNumberFormat="1" applyFont="1" applyFill="1" applyBorder="1" applyAlignment="1">
      <alignment horizontal="right" vertical="center"/>
    </xf>
    <xf numFmtId="178" fontId="4" fillId="0" borderId="46" xfId="176" applyNumberFormat="1" applyFont="1" applyFill="1" applyBorder="1" applyAlignment="1">
      <alignment horizontal="right" vertical="center"/>
    </xf>
    <xf numFmtId="38" fontId="4" fillId="0" borderId="12" xfId="176" applyNumberFormat="1" applyFont="1" applyFill="1" applyBorder="1" applyAlignment="1">
      <alignment horizontal="right" vertical="center"/>
    </xf>
    <xf numFmtId="38" fontId="4" fillId="0" borderId="30" xfId="176" applyNumberFormat="1" applyFont="1" applyFill="1" applyBorder="1" applyAlignment="1">
      <alignment horizontal="left" vertical="center"/>
    </xf>
    <xf numFmtId="178" fontId="4" fillId="0" borderId="21" xfId="175" applyNumberFormat="1" applyFont="1" applyFill="1" applyBorder="1" applyAlignment="1">
      <alignment vertical="center"/>
    </xf>
    <xf numFmtId="38" fontId="4" fillId="0" borderId="21" xfId="175" applyNumberFormat="1" applyFont="1" applyFill="1" applyBorder="1" applyAlignment="1">
      <alignment horizontal="right" vertical="center"/>
    </xf>
    <xf numFmtId="38" fontId="4" fillId="0" borderId="29" xfId="175" applyNumberFormat="1" applyFont="1" applyFill="1" applyBorder="1" applyAlignment="1">
      <alignment horizontal="left" vertical="center"/>
    </xf>
    <xf numFmtId="178" fontId="4" fillId="0" borderId="17" xfId="175" applyNumberFormat="1" applyFont="1" applyFill="1" applyBorder="1" applyAlignment="1">
      <alignment horizontal="right" vertical="center"/>
    </xf>
    <xf numFmtId="178" fontId="4" fillId="0" borderId="21" xfId="175" applyNumberFormat="1" applyFont="1" applyFill="1" applyBorder="1" applyAlignment="1">
      <alignment horizontal="right" vertical="center"/>
    </xf>
    <xf numFmtId="178" fontId="4" fillId="0" borderId="28" xfId="0" applyNumberFormat="1" applyFont="1" applyFill="1" applyBorder="1" applyAlignment="1">
      <alignment horizontal="left" vertical="center"/>
    </xf>
    <xf numFmtId="178" fontId="4" fillId="0" borderId="16" xfId="0" applyNumberFormat="1" applyFont="1" applyFill="1" applyBorder="1" applyAlignment="1">
      <alignment horizontal="right" vertical="center"/>
    </xf>
    <xf numFmtId="0" fontId="4" fillId="0" borderId="29" xfId="176" applyFont="1" applyFill="1" applyBorder="1">
      <alignment vertical="center"/>
    </xf>
    <xf numFmtId="0" fontId="4" fillId="0" borderId="99" xfId="176" applyFont="1" applyFill="1" applyBorder="1">
      <alignment vertical="center"/>
    </xf>
    <xf numFmtId="0" fontId="4" fillId="0" borderId="30" xfId="175" applyFont="1" applyFill="1" applyBorder="1" applyAlignment="1">
      <alignment vertical="center"/>
    </xf>
    <xf numFmtId="0" fontId="4" fillId="0" borderId="29" xfId="175" applyFont="1" applyFill="1" applyBorder="1" applyAlignment="1">
      <alignment vertical="center" shrinkToFit="1"/>
    </xf>
    <xf numFmtId="179" fontId="4" fillId="0" borderId="54" xfId="0" applyNumberFormat="1" applyFont="1" applyFill="1" applyBorder="1" applyAlignment="1">
      <alignment horizontal="center" vertical="center"/>
    </xf>
    <xf numFmtId="179" fontId="69" fillId="0" borderId="30" xfId="164" applyNumberFormat="1" applyFont="1" applyFill="1" applyBorder="1" applyAlignment="1">
      <alignment horizontal="left" vertical="center"/>
    </xf>
    <xf numFmtId="179" fontId="4" fillId="0" borderId="17" xfId="0" applyNumberFormat="1" applyFont="1" applyFill="1" applyBorder="1" applyAlignment="1">
      <alignment horizontal="center" vertical="center"/>
    </xf>
    <xf numFmtId="179" fontId="4" fillId="0" borderId="21" xfId="164" applyNumberFormat="1" applyFont="1" applyFill="1" applyBorder="1" applyAlignment="1">
      <alignment horizontal="right" vertical="center"/>
    </xf>
    <xf numFmtId="179" fontId="4" fillId="0" borderId="21" xfId="164" applyNumberFormat="1" applyFont="1" applyFill="1" applyBorder="1" applyAlignment="1">
      <alignment horizontal="center" vertical="center"/>
    </xf>
    <xf numFmtId="178" fontId="4" fillId="0" borderId="21" xfId="164" applyNumberFormat="1" applyFont="1" applyFill="1" applyBorder="1" applyAlignment="1">
      <alignment horizontal="right" vertical="center"/>
    </xf>
    <xf numFmtId="179" fontId="69" fillId="0" borderId="29" xfId="164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 shrinkToFit="1"/>
    </xf>
    <xf numFmtId="182" fontId="4" fillId="0" borderId="21" xfId="0" applyNumberFormat="1" applyFont="1" applyFill="1" applyBorder="1" applyAlignment="1">
      <alignment horizontal="right" vertical="center" shrinkToFit="1"/>
    </xf>
    <xf numFmtId="178" fontId="4" fillId="0" borderId="21" xfId="0" applyNumberFormat="1" applyFont="1" applyFill="1" applyBorder="1" applyAlignment="1">
      <alignment vertical="center" shrinkToFit="1"/>
    </xf>
    <xf numFmtId="178" fontId="4" fillId="0" borderId="31" xfId="0" applyNumberFormat="1" applyFont="1" applyFill="1" applyBorder="1" applyAlignment="1">
      <alignment vertical="center" shrinkToFit="1"/>
    </xf>
    <xf numFmtId="0" fontId="4" fillId="0" borderId="29" xfId="0" applyFont="1" applyFill="1" applyBorder="1" applyAlignment="1">
      <alignment horizontal="left" vertical="center" shrinkToFit="1"/>
    </xf>
    <xf numFmtId="179" fontId="4" fillId="0" borderId="12" xfId="164" applyNumberFormat="1" applyFont="1" applyFill="1" applyBorder="1">
      <alignment vertical="center"/>
    </xf>
    <xf numFmtId="178" fontId="4" fillId="0" borderId="21" xfId="163" applyNumberFormat="1" applyFont="1" applyFill="1" applyBorder="1" applyAlignment="1">
      <alignment horizontal="right" vertical="center"/>
    </xf>
    <xf numFmtId="178" fontId="4" fillId="0" borderId="21" xfId="163" applyNumberFormat="1" applyFont="1" applyFill="1" applyBorder="1" applyAlignment="1">
      <alignment vertical="center"/>
    </xf>
    <xf numFmtId="178" fontId="4" fillId="0" borderId="29" xfId="163" applyNumberFormat="1" applyFont="1" applyFill="1" applyBorder="1" applyAlignment="1">
      <alignment horizontal="left" vertical="center"/>
    </xf>
    <xf numFmtId="179" fontId="4" fillId="0" borderId="21" xfId="174" applyNumberFormat="1" applyFont="1" applyFill="1" applyBorder="1" applyAlignment="1">
      <alignment horizontal="right" vertical="center"/>
    </xf>
    <xf numFmtId="179" fontId="4" fillId="0" borderId="29" xfId="174" applyNumberFormat="1" applyFont="1" applyFill="1" applyBorder="1" applyAlignment="1">
      <alignment horizontal="right" vertical="center"/>
    </xf>
    <xf numFmtId="178" fontId="4" fillId="0" borderId="46" xfId="174" applyNumberFormat="1" applyFont="1" applyFill="1" applyBorder="1" applyAlignment="1">
      <alignment horizontal="right" vertical="center"/>
    </xf>
    <xf numFmtId="178" fontId="4" fillId="0" borderId="99" xfId="174" applyNumberFormat="1" applyFont="1" applyFill="1" applyBorder="1" applyAlignment="1">
      <alignment horizontal="right" vertical="center"/>
    </xf>
    <xf numFmtId="178" fontId="4" fillId="0" borderId="12" xfId="173" applyNumberFormat="1" applyFont="1" applyFill="1" applyBorder="1" applyAlignment="1">
      <alignment horizontal="right" vertical="center"/>
    </xf>
    <xf numFmtId="178" fontId="4" fillId="0" borderId="30" xfId="173" applyNumberFormat="1" applyFont="1" applyFill="1" applyBorder="1" applyAlignment="1">
      <alignment horizontal="right" vertical="center"/>
    </xf>
    <xf numFmtId="178" fontId="4" fillId="0" borderId="21" xfId="173" applyNumberFormat="1" applyFont="1" applyFill="1" applyBorder="1" applyAlignment="1">
      <alignment horizontal="right" vertical="center"/>
    </xf>
    <xf numFmtId="178" fontId="4" fillId="0" borderId="29" xfId="173" applyNumberFormat="1" applyFont="1" applyFill="1" applyBorder="1" applyAlignment="1">
      <alignment horizontal="right" vertical="center"/>
    </xf>
    <xf numFmtId="0" fontId="4" fillId="0" borderId="12" xfId="162" applyFont="1" applyFill="1" applyBorder="1" applyAlignment="1">
      <alignment horizontal="left" vertical="center" wrapText="1" shrinkToFit="1"/>
    </xf>
    <xf numFmtId="0" fontId="4" fillId="0" borderId="21" xfId="162" applyFont="1" applyFill="1" applyBorder="1" applyAlignment="1">
      <alignment horizontal="right" vertical="center"/>
    </xf>
    <xf numFmtId="177" fontId="4" fillId="0" borderId="21" xfId="162" applyNumberFormat="1" applyFont="1" applyFill="1" applyBorder="1" applyAlignment="1">
      <alignment horizontal="right" vertical="center"/>
    </xf>
    <xf numFmtId="0" fontId="4" fillId="0" borderId="21" xfId="162" applyFont="1" applyFill="1" applyBorder="1">
      <alignment vertical="center"/>
    </xf>
    <xf numFmtId="0" fontId="4" fillId="0" borderId="21" xfId="162" applyFont="1" applyFill="1" applyBorder="1" applyAlignment="1">
      <alignment horizontal="left" vertical="center"/>
    </xf>
    <xf numFmtId="0" fontId="4" fillId="0" borderId="21" xfId="162" applyFont="1" applyFill="1" applyBorder="1" applyAlignment="1">
      <alignment horizontal="left" vertical="center" shrinkToFit="1"/>
    </xf>
    <xf numFmtId="0" fontId="4" fillId="0" borderId="21" xfId="162" applyFont="1" applyFill="1" applyBorder="1" applyAlignment="1">
      <alignment horizontal="center" vertical="center"/>
    </xf>
    <xf numFmtId="178" fontId="4" fillId="0" borderId="21" xfId="162" applyNumberFormat="1" applyFont="1" applyFill="1" applyBorder="1" applyAlignment="1">
      <alignment horizontal="right" vertical="center"/>
    </xf>
    <xf numFmtId="0" fontId="4" fillId="0" borderId="29" xfId="162" applyFont="1" applyFill="1" applyBorder="1" applyAlignment="1">
      <alignment vertical="center" shrinkToFit="1"/>
    </xf>
    <xf numFmtId="177" fontId="4" fillId="0" borderId="21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vertical="center" shrinkToFit="1"/>
    </xf>
    <xf numFmtId="0" fontId="4" fillId="0" borderId="46" xfId="162" applyFont="1" applyFill="1" applyBorder="1" applyAlignment="1">
      <alignment horizontal="left" vertical="center"/>
    </xf>
    <xf numFmtId="0" fontId="4" fillId="0" borderId="46" xfId="162" applyFont="1" applyFill="1" applyBorder="1" applyAlignment="1">
      <alignment horizontal="left" vertical="center" shrinkToFit="1"/>
    </xf>
    <xf numFmtId="178" fontId="4" fillId="0" borderId="46" xfId="162" applyNumberFormat="1" applyFont="1" applyFill="1" applyBorder="1" applyAlignment="1">
      <alignment horizontal="center" vertical="center"/>
    </xf>
    <xf numFmtId="178" fontId="4" fillId="0" borderId="46" xfId="162" applyNumberFormat="1" applyFont="1" applyFill="1" applyBorder="1" applyAlignment="1">
      <alignment horizontal="right" vertical="center"/>
    </xf>
    <xf numFmtId="0" fontId="4" fillId="0" borderId="99" xfId="162" applyFont="1" applyFill="1" applyBorder="1" applyAlignment="1">
      <alignment vertical="center" shrinkToFit="1"/>
    </xf>
    <xf numFmtId="0" fontId="4" fillId="0" borderId="12" xfId="161" applyFont="1" applyFill="1" applyBorder="1" applyAlignment="1">
      <alignment horizontal="left" vertical="center" wrapText="1"/>
    </xf>
    <xf numFmtId="178" fontId="4" fillId="0" borderId="12" xfId="161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 shrinkToFit="1"/>
    </xf>
    <xf numFmtId="178" fontId="4" fillId="0" borderId="21" xfId="161" applyNumberFormat="1" applyFont="1" applyFill="1" applyBorder="1" applyAlignment="1">
      <alignment horizontal="center" vertical="center"/>
    </xf>
    <xf numFmtId="178" fontId="4" fillId="0" borderId="21" xfId="161" applyNumberFormat="1" applyFont="1" applyFill="1" applyBorder="1" applyAlignment="1">
      <alignment horizontal="right" vertical="center"/>
    </xf>
    <xf numFmtId="0" fontId="4" fillId="0" borderId="29" xfId="161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vertical="center" shrinkToFit="1"/>
    </xf>
    <xf numFmtId="178" fontId="4" fillId="0" borderId="30" xfId="157" applyNumberFormat="1" applyFont="1" applyFill="1" applyBorder="1" applyAlignment="1">
      <alignment horizontal="left" vertical="center" wrapText="1" shrinkToFit="1"/>
    </xf>
    <xf numFmtId="178" fontId="4" fillId="0" borderId="21" xfId="157" applyNumberFormat="1" applyFont="1" applyFill="1" applyBorder="1" applyAlignment="1">
      <alignment horizontal="right" vertical="center"/>
    </xf>
    <xf numFmtId="178" fontId="4" fillId="0" borderId="29" xfId="157" applyNumberFormat="1" applyFont="1" applyFill="1" applyBorder="1" applyAlignment="1">
      <alignment horizontal="left" vertical="center" shrinkToFit="1"/>
    </xf>
    <xf numFmtId="178" fontId="4" fillId="0" borderId="46" xfId="157" applyNumberFormat="1" applyFont="1" applyFill="1" applyBorder="1" applyAlignment="1">
      <alignment horizontal="right" vertical="center"/>
    </xf>
    <xf numFmtId="0" fontId="14" fillId="0" borderId="99" xfId="159" applyFill="1" applyBorder="1" applyAlignment="1">
      <alignment horizontal="left" vertical="center" shrinkToFit="1"/>
    </xf>
    <xf numFmtId="178" fontId="4" fillId="0" borderId="12" xfId="158" applyNumberFormat="1" applyFont="1" applyFill="1" applyBorder="1" applyAlignment="1">
      <alignment horizontal="right" vertical="center"/>
    </xf>
    <xf numFmtId="178" fontId="4" fillId="0" borderId="30" xfId="158" applyNumberFormat="1" applyFont="1" applyFill="1" applyBorder="1" applyAlignment="1">
      <alignment horizontal="left" vertical="center" shrinkToFit="1"/>
    </xf>
    <xf numFmtId="178" fontId="4" fillId="0" borderId="21" xfId="158" applyNumberFormat="1" applyFont="1" applyFill="1" applyBorder="1" applyAlignment="1">
      <alignment horizontal="right" vertical="center"/>
    </xf>
    <xf numFmtId="178" fontId="4" fillId="0" borderId="29" xfId="158" applyNumberFormat="1" applyFont="1" applyFill="1" applyBorder="1" applyAlignment="1">
      <alignment horizontal="left" vertical="center" shrinkToFit="1"/>
    </xf>
    <xf numFmtId="0" fontId="14" fillId="0" borderId="30" xfId="159" applyFill="1" applyBorder="1" applyAlignment="1">
      <alignment horizontal="left" vertical="center" wrapText="1" shrinkToFit="1"/>
    </xf>
    <xf numFmtId="178" fontId="4" fillId="0" borderId="12" xfId="159" applyNumberFormat="1" applyFont="1" applyFill="1" applyBorder="1">
      <alignment vertical="center"/>
    </xf>
    <xf numFmtId="180" fontId="4" fillId="0" borderId="12" xfId="159" applyNumberFormat="1" applyFont="1" applyFill="1" applyBorder="1">
      <alignment vertical="center"/>
    </xf>
    <xf numFmtId="178" fontId="4" fillId="0" borderId="17" xfId="0" applyNumberFormat="1" applyFont="1" applyFill="1" applyBorder="1" applyAlignment="1">
      <alignment horizontal="center" vertical="center"/>
    </xf>
    <xf numFmtId="178" fontId="4" fillId="0" borderId="21" xfId="159" applyNumberFormat="1" applyFont="1" applyFill="1" applyBorder="1">
      <alignment vertical="center"/>
    </xf>
    <xf numFmtId="180" fontId="4" fillId="0" borderId="21" xfId="159" applyNumberFormat="1" applyFont="1" applyFill="1" applyBorder="1" applyAlignment="1">
      <alignment horizontal="right" vertical="center"/>
    </xf>
    <xf numFmtId="180" fontId="4" fillId="0" borderId="21" xfId="159" applyNumberFormat="1" applyFont="1" applyFill="1" applyBorder="1">
      <alignment vertical="center"/>
    </xf>
    <xf numFmtId="0" fontId="14" fillId="0" borderId="29" xfId="159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right" vertical="center"/>
    </xf>
    <xf numFmtId="178" fontId="14" fillId="0" borderId="29" xfId="0" applyNumberFormat="1" applyFont="1" applyFill="1" applyBorder="1" applyAlignment="1">
      <alignment horizontal="left" vertical="center" shrinkToFit="1"/>
    </xf>
    <xf numFmtId="178" fontId="4" fillId="0" borderId="25" xfId="0" applyNumberFormat="1" applyFont="1" applyFill="1" applyBorder="1" applyAlignment="1">
      <alignment horizontal="center" vertical="center"/>
    </xf>
    <xf numFmtId="178" fontId="4" fillId="0" borderId="46" xfId="159" applyNumberFormat="1" applyFont="1" applyFill="1" applyBorder="1">
      <alignment vertical="center"/>
    </xf>
    <xf numFmtId="181" fontId="4" fillId="0" borderId="46" xfId="159" applyNumberFormat="1" applyFont="1" applyFill="1" applyBorder="1" applyAlignment="1">
      <alignment horizontal="right" vertical="center"/>
    </xf>
    <xf numFmtId="178" fontId="4" fillId="0" borderId="12" xfId="160" applyNumberFormat="1" applyFont="1" applyFill="1" applyBorder="1" applyAlignment="1">
      <alignment vertical="center"/>
    </xf>
    <xf numFmtId="178" fontId="4" fillId="0" borderId="12" xfId="160" applyNumberFormat="1" applyFont="1" applyFill="1" applyBorder="1" applyAlignment="1">
      <alignment horizontal="right" vertical="center"/>
    </xf>
    <xf numFmtId="0" fontId="4" fillId="0" borderId="12" xfId="160" applyFont="1" applyFill="1" applyBorder="1" applyAlignment="1">
      <alignment horizontal="right" vertical="center"/>
    </xf>
    <xf numFmtId="0" fontId="14" fillId="0" borderId="30" xfId="160" applyFont="1" applyFill="1" applyBorder="1" applyAlignment="1">
      <alignment horizontal="left" vertical="center" shrinkToFit="1"/>
    </xf>
    <xf numFmtId="178" fontId="4" fillId="0" borderId="21" xfId="160" applyNumberFormat="1" applyFont="1" applyFill="1" applyBorder="1" applyAlignment="1">
      <alignment vertical="center"/>
    </xf>
    <xf numFmtId="180" fontId="4" fillId="0" borderId="21" xfId="160" applyNumberFormat="1" applyFont="1" applyFill="1" applyBorder="1" applyAlignment="1">
      <alignment horizontal="right" vertical="center"/>
    </xf>
    <xf numFmtId="0" fontId="14" fillId="0" borderId="29" xfId="160" applyFont="1" applyFill="1" applyBorder="1" applyAlignment="1">
      <alignment horizontal="left" vertical="center" shrinkToFit="1"/>
    </xf>
    <xf numFmtId="178" fontId="4" fillId="0" borderId="16" xfId="0" applyNumberFormat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/>
    </xf>
    <xf numFmtId="0" fontId="4" fillId="0" borderId="12" xfId="0" applyFont="1" applyFill="1" applyBorder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1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97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13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8" fontId="4" fillId="0" borderId="100" xfId="0" applyNumberFormat="1" applyFont="1" applyFill="1" applyBorder="1" applyAlignment="1">
      <alignment horizontal="center" vertical="center" shrinkToFit="1"/>
    </xf>
    <xf numFmtId="178" fontId="4" fillId="0" borderId="19" xfId="0" applyNumberFormat="1" applyFont="1" applyFill="1" applyBorder="1" applyAlignment="1">
      <alignment horizontal="center" vertical="center" shrinkToFit="1"/>
    </xf>
    <xf numFmtId="178" fontId="4" fillId="0" borderId="134" xfId="0" applyNumberFormat="1" applyFont="1" applyFill="1" applyBorder="1" applyAlignment="1">
      <alignment horizontal="center" vertical="center"/>
    </xf>
    <xf numFmtId="178" fontId="4" fillId="0" borderId="14" xfId="0" applyNumberFormat="1" applyFont="1" applyFill="1" applyBorder="1" applyAlignment="1">
      <alignment horizontal="center" vertical="center"/>
    </xf>
    <xf numFmtId="0" fontId="4" fillId="0" borderId="97" xfId="0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0" fontId="4" fillId="0" borderId="100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3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46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33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97" xfId="0" applyFont="1" applyFill="1" applyBorder="1" applyAlignment="1">
      <alignment horizontal="center" vertical="top"/>
    </xf>
    <xf numFmtId="0" fontId="4" fillId="0" borderId="62" xfId="0" applyFont="1" applyFill="1" applyBorder="1" applyAlignment="1">
      <alignment horizontal="center" vertical="top"/>
    </xf>
    <xf numFmtId="0" fontId="4" fillId="0" borderId="100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133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6" fillId="0" borderId="4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4" fillId="0" borderId="1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/>
    </xf>
    <xf numFmtId="0" fontId="4" fillId="0" borderId="1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1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/>
    </xf>
    <xf numFmtId="0" fontId="4" fillId="0" borderId="132" xfId="0" applyFont="1" applyBorder="1" applyAlignment="1">
      <alignment horizontal="center"/>
    </xf>
    <xf numFmtId="0" fontId="4" fillId="0" borderId="138" xfId="0" applyFont="1" applyBorder="1" applyAlignment="1">
      <alignment horizontal="center"/>
    </xf>
    <xf numFmtId="0" fontId="7" fillId="0" borderId="86" xfId="0" applyFont="1" applyBorder="1" applyAlignment="1">
      <alignment horizontal="center"/>
    </xf>
    <xf numFmtId="0" fontId="7" fillId="0" borderId="132" xfId="0" applyFont="1" applyBorder="1" applyAlignment="1">
      <alignment horizontal="center"/>
    </xf>
    <xf numFmtId="0" fontId="7" fillId="0" borderId="135" xfId="0" applyFont="1" applyBorder="1" applyAlignment="1">
      <alignment horizontal="center"/>
    </xf>
    <xf numFmtId="0" fontId="7" fillId="0" borderId="86" xfId="0" applyFont="1" applyBorder="1" applyAlignment="1">
      <alignment horizontal="center" shrinkToFit="1"/>
    </xf>
    <xf numFmtId="0" fontId="7" fillId="0" borderId="135" xfId="0" applyFont="1" applyBorder="1" applyAlignment="1">
      <alignment horizontal="center" shrinkToFit="1"/>
    </xf>
    <xf numFmtId="0" fontId="6" fillId="0" borderId="1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132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wrapText="1" shrinkToFit="1"/>
    </xf>
    <xf numFmtId="0" fontId="5" fillId="0" borderId="24" xfId="0" applyFont="1" applyBorder="1" applyAlignment="1">
      <alignment horizontal="center" wrapText="1" shrinkToFit="1"/>
    </xf>
    <xf numFmtId="38" fontId="6" fillId="0" borderId="15" xfId="84" applyFont="1" applyFill="1" applyBorder="1" applyAlignment="1">
      <alignment horizontal="left" wrapText="1"/>
    </xf>
    <xf numFmtId="38" fontId="6" fillId="0" borderId="24" xfId="84" applyFont="1" applyFill="1" applyBorder="1" applyAlignment="1">
      <alignment horizontal="left" wrapText="1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6" fillId="0" borderId="12" xfId="84" applyFont="1" applyFill="1" applyBorder="1" applyAlignment="1">
      <alignment horizontal="center" vertical="center"/>
    </xf>
    <xf numFmtId="38" fontId="6" fillId="0" borderId="24" xfId="84" applyFont="1" applyFill="1" applyBorder="1" applyAlignment="1">
      <alignment horizontal="center" vertical="center"/>
    </xf>
    <xf numFmtId="38" fontId="6" fillId="0" borderId="15" xfId="84" applyFont="1" applyFill="1" applyBorder="1" applyAlignment="1">
      <alignment horizontal="center" vertical="center"/>
    </xf>
    <xf numFmtId="38" fontId="6" fillId="0" borderId="86" xfId="84" applyFont="1" applyFill="1" applyBorder="1" applyAlignment="1">
      <alignment horizontal="center"/>
    </xf>
    <xf numFmtId="38" fontId="6" fillId="0" borderId="132" xfId="84" applyFont="1" applyFill="1" applyBorder="1" applyAlignment="1">
      <alignment horizontal="center"/>
    </xf>
    <xf numFmtId="38" fontId="6" fillId="0" borderId="135" xfId="84" applyFont="1" applyFill="1" applyBorder="1" applyAlignment="1">
      <alignment horizontal="center"/>
    </xf>
    <xf numFmtId="0" fontId="5" fillId="33" borderId="12" xfId="0" applyFont="1" applyFill="1" applyBorder="1" applyAlignment="1">
      <alignment vertical="center" wrapText="1"/>
    </xf>
    <xf numFmtId="0" fontId="5" fillId="33" borderId="24" xfId="0" applyFont="1" applyFill="1" applyBorder="1" applyAlignment="1">
      <alignment vertical="center" wrapText="1"/>
    </xf>
    <xf numFmtId="0" fontId="6" fillId="34" borderId="46" xfId="0" applyFont="1" applyFill="1" applyBorder="1" applyAlignment="1">
      <alignment horizontal="right" wrapText="1"/>
    </xf>
    <xf numFmtId="0" fontId="6" fillId="34" borderId="12" xfId="0" applyFont="1" applyFill="1" applyBorder="1" applyAlignment="1">
      <alignment horizontal="right" wrapText="1"/>
    </xf>
    <xf numFmtId="0" fontId="6" fillId="33" borderId="46" xfId="0" applyFont="1" applyFill="1" applyBorder="1" applyAlignment="1">
      <alignment horizontal="center" vertical="center" wrapText="1"/>
    </xf>
    <xf numFmtId="0" fontId="6" fillId="33" borderId="12" xfId="0" applyFont="1" applyFill="1" applyBorder="1" applyAlignment="1">
      <alignment horizontal="center" vertical="center" wrapText="1"/>
    </xf>
    <xf numFmtId="0" fontId="6" fillId="33" borderId="24" xfId="0" applyFont="1" applyFill="1" applyBorder="1" applyAlignment="1">
      <alignment horizontal="center" vertical="center" wrapText="1"/>
    </xf>
    <xf numFmtId="0" fontId="6" fillId="33" borderId="15" xfId="0" applyFont="1" applyFill="1" applyBorder="1" applyAlignment="1">
      <alignment horizontal="left" vertical="center" wrapText="1"/>
    </xf>
    <xf numFmtId="0" fontId="6" fillId="33" borderId="24" xfId="0" applyFont="1" applyFill="1" applyBorder="1" applyAlignment="1">
      <alignment horizontal="left" vertical="center" wrapText="1"/>
    </xf>
    <xf numFmtId="0" fontId="6" fillId="33" borderId="15" xfId="0" applyFont="1" applyFill="1" applyBorder="1" applyAlignment="1">
      <alignment horizontal="center" wrapText="1"/>
    </xf>
    <xf numFmtId="0" fontId="6" fillId="33" borderId="24" xfId="0" applyFont="1" applyFill="1" applyBorder="1" applyAlignment="1">
      <alignment horizontal="center" wrapText="1"/>
    </xf>
    <xf numFmtId="0" fontId="6" fillId="33" borderId="15" xfId="0" applyFont="1" applyFill="1" applyBorder="1" applyAlignment="1">
      <alignment horizontal="center" vertical="center" wrapText="1"/>
    </xf>
    <xf numFmtId="0" fontId="4" fillId="33" borderId="25" xfId="0" applyFont="1" applyFill="1" applyBorder="1" applyAlignment="1">
      <alignment horizontal="center" vertical="center"/>
    </xf>
    <xf numFmtId="0" fontId="4" fillId="33" borderId="54" xfId="0" applyFont="1" applyFill="1" applyBorder="1" applyAlignment="1">
      <alignment horizontal="center" vertical="center"/>
    </xf>
    <xf numFmtId="0" fontId="4" fillId="33" borderId="79" xfId="0" applyFont="1" applyFill="1" applyBorder="1" applyAlignment="1">
      <alignment horizontal="center" vertical="center"/>
    </xf>
    <xf numFmtId="0" fontId="6" fillId="33" borderId="86" xfId="0" applyFont="1" applyFill="1" applyBorder="1" applyAlignment="1">
      <alignment horizontal="center"/>
    </xf>
    <xf numFmtId="0" fontId="6" fillId="33" borderId="132" xfId="0" applyFont="1" applyFill="1" applyBorder="1" applyAlignment="1">
      <alignment horizontal="center"/>
    </xf>
    <xf numFmtId="0" fontId="6" fillId="33" borderId="135" xfId="0" applyFont="1" applyFill="1" applyBorder="1" applyAlignment="1">
      <alignment horizontal="center"/>
    </xf>
    <xf numFmtId="0" fontId="6" fillId="33" borderId="15" xfId="0" applyFont="1" applyFill="1" applyBorder="1" applyAlignment="1">
      <alignment horizontal="center" vertical="center"/>
    </xf>
    <xf numFmtId="0" fontId="6" fillId="33" borderId="24" xfId="0" applyFont="1" applyFill="1" applyBorder="1" applyAlignment="1">
      <alignment horizontal="center" vertical="center"/>
    </xf>
    <xf numFmtId="0" fontId="6" fillId="33" borderId="61" xfId="0" applyFont="1" applyFill="1" applyBorder="1" applyAlignment="1">
      <alignment horizontal="left"/>
    </xf>
    <xf numFmtId="0" fontId="6" fillId="33" borderId="84" xfId="0" applyFont="1" applyFill="1" applyBorder="1" applyAlignment="1">
      <alignment horizontal="left"/>
    </xf>
    <xf numFmtId="0" fontId="6" fillId="33" borderId="62" xfId="0" applyFont="1" applyFill="1" applyBorder="1" applyAlignment="1">
      <alignment horizontal="left"/>
    </xf>
    <xf numFmtId="0" fontId="11" fillId="33" borderId="15" xfId="0" applyFont="1" applyFill="1" applyBorder="1" applyAlignment="1">
      <alignment horizontal="center" wrapText="1" shrinkToFit="1"/>
    </xf>
    <xf numFmtId="0" fontId="11" fillId="33" borderId="24" xfId="0" applyFont="1" applyFill="1" applyBorder="1" applyAlignment="1">
      <alignment horizontal="center" wrapText="1" shrinkToFit="1"/>
    </xf>
    <xf numFmtId="0" fontId="4" fillId="33" borderId="15" xfId="0" applyFont="1" applyFill="1" applyBorder="1" applyAlignment="1">
      <alignment horizontal="center" wrapText="1"/>
    </xf>
    <xf numFmtId="0" fontId="4" fillId="33" borderId="38" xfId="0" applyFont="1" applyFill="1" applyBorder="1" applyAlignment="1">
      <alignment horizontal="center" wrapText="1"/>
    </xf>
    <xf numFmtId="0" fontId="4" fillId="33" borderId="18" xfId="0" applyFont="1" applyFill="1" applyBorder="1" applyAlignment="1">
      <alignment horizontal="center" vertical="center" shrinkToFit="1"/>
    </xf>
    <xf numFmtId="0" fontId="4" fillId="33" borderId="23" xfId="0" applyFont="1" applyFill="1" applyBorder="1" applyAlignment="1">
      <alignment horizontal="center" vertical="center" shrinkToFit="1"/>
    </xf>
    <xf numFmtId="0" fontId="4" fillId="33" borderId="26" xfId="0" applyFont="1" applyFill="1" applyBorder="1" applyAlignment="1">
      <alignment horizontal="center" vertical="center" shrinkToFit="1"/>
    </xf>
    <xf numFmtId="0" fontId="4" fillId="33" borderId="15" xfId="0" applyFont="1" applyFill="1" applyBorder="1" applyAlignment="1">
      <alignment horizontal="center" vertical="center"/>
    </xf>
    <xf numFmtId="0" fontId="4" fillId="33" borderId="12" xfId="0" applyFont="1" applyFill="1" applyBorder="1" applyAlignment="1">
      <alignment horizontal="center" vertical="center"/>
    </xf>
    <xf numFmtId="0" fontId="4" fillId="33" borderId="24" xfId="0" applyFont="1" applyFill="1" applyBorder="1" applyAlignment="1">
      <alignment horizontal="center" vertical="center"/>
    </xf>
    <xf numFmtId="0" fontId="4" fillId="33" borderId="18" xfId="0" applyFont="1" applyFill="1" applyBorder="1" applyAlignment="1">
      <alignment horizontal="center" vertical="center"/>
    </xf>
    <xf numFmtId="0" fontId="4" fillId="33" borderId="23" xfId="0" applyFont="1" applyFill="1" applyBorder="1" applyAlignment="1">
      <alignment horizontal="center" vertical="center"/>
    </xf>
    <xf numFmtId="0" fontId="4" fillId="33" borderId="26" xfId="0" applyFont="1" applyFill="1" applyBorder="1" applyAlignment="1">
      <alignment horizontal="center" vertical="center"/>
    </xf>
    <xf numFmtId="0" fontId="4" fillId="33" borderId="61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6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9" fillId="0" borderId="64" xfId="188" applyFont="1" applyFill="1" applyBorder="1" applyAlignment="1">
      <alignment horizontal="center" vertical="center" wrapText="1"/>
    </xf>
    <xf numFmtId="0" fontId="9" fillId="0" borderId="65" xfId="188" applyFont="1" applyFill="1" applyBorder="1" applyAlignment="1">
      <alignment horizontal="center" vertical="center" wrapText="1"/>
    </xf>
    <xf numFmtId="0" fontId="9" fillId="0" borderId="87" xfId="188" applyFont="1" applyFill="1" applyBorder="1" applyAlignment="1">
      <alignment horizontal="center" vertical="center" wrapText="1"/>
    </xf>
    <xf numFmtId="0" fontId="9" fillId="0" borderId="25" xfId="188" applyFont="1" applyFill="1" applyBorder="1" applyAlignment="1">
      <alignment horizontal="center" vertical="center" textRotation="255" wrapText="1"/>
    </xf>
    <xf numFmtId="0" fontId="4" fillId="0" borderId="54" xfId="188" applyFont="1" applyFill="1" applyBorder="1" applyAlignment="1">
      <alignment horizontal="center" vertical="center" textRotation="255" wrapText="1"/>
    </xf>
    <xf numFmtId="0" fontId="4" fillId="0" borderId="104" xfId="188" applyFont="1" applyFill="1" applyBorder="1" applyAlignment="1">
      <alignment horizontal="center" vertical="center" textRotation="255" wrapText="1"/>
    </xf>
    <xf numFmtId="0" fontId="9" fillId="0" borderId="46" xfId="188" applyFont="1" applyFill="1" applyBorder="1" applyAlignment="1">
      <alignment vertical="center" textRotation="255" shrinkToFit="1"/>
    </xf>
    <xf numFmtId="0" fontId="4" fillId="0" borderId="12" xfId="188" applyFont="1" applyFill="1" applyBorder="1" applyAlignment="1">
      <alignment vertical="center" textRotation="255" shrinkToFit="1"/>
    </xf>
    <xf numFmtId="0" fontId="4" fillId="0" borderId="21" xfId="188" applyFont="1" applyFill="1" applyBorder="1" applyAlignment="1">
      <alignment vertical="center" textRotation="255" shrinkToFit="1"/>
    </xf>
    <xf numFmtId="0" fontId="9" fillId="0" borderId="46" xfId="188" applyFont="1" applyFill="1" applyBorder="1" applyAlignment="1">
      <alignment horizontal="center" vertical="center" textRotation="255" wrapText="1"/>
    </xf>
    <xf numFmtId="0" fontId="9" fillId="0" borderId="12" xfId="188" applyFont="1" applyFill="1" applyBorder="1" applyAlignment="1">
      <alignment horizontal="center" vertical="center" textRotation="255" wrapText="1"/>
    </xf>
    <xf numFmtId="0" fontId="9" fillId="0" borderId="21" xfId="188" applyFont="1" applyFill="1" applyBorder="1" applyAlignment="1">
      <alignment horizontal="center" vertical="center" textRotation="255" wrapText="1"/>
    </xf>
    <xf numFmtId="0" fontId="9" fillId="0" borderId="46" xfId="188" applyFont="1" applyFill="1" applyBorder="1" applyAlignment="1">
      <alignment horizontal="center" vertical="center" textRotation="255" shrinkToFit="1"/>
    </xf>
    <xf numFmtId="0" fontId="9" fillId="0" borderId="12" xfId="188" applyFont="1" applyFill="1" applyBorder="1" applyAlignment="1">
      <alignment horizontal="center" vertical="center" textRotation="255" shrinkToFit="1"/>
    </xf>
    <xf numFmtId="0" fontId="9" fillId="0" borderId="21" xfId="188" applyFont="1" applyFill="1" applyBorder="1" applyAlignment="1">
      <alignment horizontal="center" vertical="center" textRotation="255" shrinkToFit="1"/>
    </xf>
    <xf numFmtId="0" fontId="9" fillId="0" borderId="86" xfId="188" applyFont="1" applyFill="1" applyBorder="1" applyAlignment="1">
      <alignment horizontal="center" vertical="center" textRotation="255" wrapText="1"/>
    </xf>
    <xf numFmtId="0" fontId="9" fillId="0" borderId="36" xfId="188" applyFont="1" applyFill="1" applyBorder="1" applyAlignment="1">
      <alignment horizontal="center" vertical="center" textRotation="255" wrapText="1"/>
    </xf>
    <xf numFmtId="0" fontId="9" fillId="0" borderId="105" xfId="188" applyFont="1" applyFill="1" applyBorder="1" applyAlignment="1">
      <alignment horizontal="center" vertical="center" textRotation="255" wrapText="1"/>
    </xf>
    <xf numFmtId="0" fontId="9" fillId="0" borderId="64" xfId="188" applyFont="1" applyFill="1" applyBorder="1" applyAlignment="1">
      <alignment horizontal="center" vertical="center" textRotation="255" wrapText="1"/>
    </xf>
    <xf numFmtId="0" fontId="9" fillId="0" borderId="65" xfId="188" applyFont="1" applyFill="1" applyBorder="1" applyAlignment="1">
      <alignment horizontal="center" vertical="center" textRotation="255" wrapText="1"/>
    </xf>
    <xf numFmtId="0" fontId="9" fillId="0" borderId="106" xfId="188" applyFont="1" applyFill="1" applyBorder="1" applyAlignment="1">
      <alignment horizontal="center" vertical="center" textRotation="255" wrapText="1"/>
    </xf>
    <xf numFmtId="0" fontId="9" fillId="0" borderId="85" xfId="188" applyFont="1" applyFill="1" applyBorder="1" applyAlignment="1">
      <alignment horizontal="center" vertical="center" wrapText="1"/>
    </xf>
    <xf numFmtId="0" fontId="9" fillId="0" borderId="35" xfId="188" applyFont="1" applyFill="1" applyBorder="1" applyAlignment="1">
      <alignment horizontal="center" vertical="center" wrapText="1"/>
    </xf>
    <xf numFmtId="0" fontId="9" fillId="0" borderId="102" xfId="188" applyFont="1" applyFill="1" applyBorder="1" applyAlignment="1">
      <alignment horizontal="center" vertical="center" wrapText="1"/>
    </xf>
    <xf numFmtId="0" fontId="9" fillId="0" borderId="98" xfId="188" applyFont="1" applyFill="1" applyBorder="1" applyAlignment="1">
      <alignment horizontal="center" vertical="center" textRotation="255" wrapText="1"/>
    </xf>
    <xf numFmtId="0" fontId="9" fillId="0" borderId="53" xfId="188" applyFont="1" applyFill="1" applyBorder="1" applyAlignment="1">
      <alignment horizontal="center" vertical="center" textRotation="255" wrapText="1"/>
    </xf>
    <xf numFmtId="0" fontId="9" fillId="0" borderId="103" xfId="188" applyFont="1" applyFill="1" applyBorder="1" applyAlignment="1">
      <alignment horizontal="center" vertical="center" textRotation="255" wrapText="1"/>
    </xf>
    <xf numFmtId="0" fontId="72" fillId="0" borderId="84" xfId="188" applyFont="1" applyFill="1" applyBorder="1" applyAlignment="1">
      <alignment horizontal="center" vertical="center" textRotation="255" wrapText="1"/>
    </xf>
    <xf numFmtId="0" fontId="72" fillId="0" borderId="0" xfId="188" applyFont="1" applyFill="1" applyBorder="1" applyAlignment="1">
      <alignment horizontal="center" vertical="center" textRotation="255" wrapText="1"/>
    </xf>
    <xf numFmtId="0" fontId="72" fillId="0" borderId="81" xfId="188" applyFont="1" applyFill="1" applyBorder="1" applyAlignment="1">
      <alignment horizontal="center" vertical="center" textRotation="255" wrapText="1"/>
    </xf>
    <xf numFmtId="0" fontId="9" fillId="0" borderId="62" xfId="188" applyFont="1" applyFill="1" applyBorder="1" applyAlignment="1">
      <alignment horizontal="center" vertical="center" textRotation="255" wrapText="1"/>
    </xf>
    <xf numFmtId="0" fontId="4" fillId="0" borderId="19" xfId="188" applyFont="1" applyFill="1" applyBorder="1" applyAlignment="1">
      <alignment horizontal="center" vertical="center" textRotation="255" wrapText="1"/>
    </xf>
    <xf numFmtId="0" fontId="4" fillId="0" borderId="107" xfId="188" applyFont="1" applyFill="1" applyBorder="1" applyAlignment="1">
      <alignment horizontal="center" vertical="center" textRotation="255" wrapText="1"/>
    </xf>
    <xf numFmtId="0" fontId="9" fillId="0" borderId="99" xfId="188" applyFont="1" applyFill="1" applyBorder="1" applyAlignment="1">
      <alignment horizontal="center" vertical="center" textRotation="255" wrapText="1"/>
    </xf>
    <xf numFmtId="0" fontId="4" fillId="0" borderId="30" xfId="188" applyFont="1" applyFill="1" applyBorder="1" applyAlignment="1">
      <alignment horizontal="center" vertical="center" textRotation="255" wrapText="1"/>
    </xf>
    <xf numFmtId="0" fontId="4" fillId="0" borderId="29" xfId="188" applyFont="1" applyFill="1" applyBorder="1" applyAlignment="1">
      <alignment horizontal="center" vertical="center" textRotation="255" wrapText="1"/>
    </xf>
    <xf numFmtId="0" fontId="9" fillId="0" borderId="86" xfId="188" applyFont="1" applyFill="1" applyBorder="1" applyAlignment="1">
      <alignment horizontal="center" vertical="center" wrapText="1"/>
    </xf>
    <xf numFmtId="0" fontId="9" fillId="0" borderId="36" xfId="188" applyFont="1" applyFill="1" applyBorder="1" applyAlignment="1">
      <alignment horizontal="center" vertical="center" wrapText="1"/>
    </xf>
    <xf numFmtId="0" fontId="9" fillId="0" borderId="105" xfId="188" applyFont="1" applyFill="1" applyBorder="1" applyAlignment="1">
      <alignment horizontal="center" vertical="center" wrapText="1"/>
    </xf>
    <xf numFmtId="0" fontId="9" fillId="0" borderId="46" xfId="188" applyFont="1" applyFill="1" applyBorder="1" applyAlignment="1">
      <alignment horizontal="center" vertical="center" wrapText="1"/>
    </xf>
    <xf numFmtId="0" fontId="4" fillId="0" borderId="12" xfId="188" applyFont="1" applyFill="1" applyBorder="1" applyAlignment="1">
      <alignment horizontal="center" vertical="center" wrapText="1"/>
    </xf>
    <xf numFmtId="0" fontId="4" fillId="0" borderId="21" xfId="188" applyFont="1" applyFill="1" applyBorder="1" applyAlignment="1">
      <alignment horizontal="center" vertical="center" wrapText="1"/>
    </xf>
    <xf numFmtId="0" fontId="4" fillId="0" borderId="12" xfId="188" applyFont="1" applyFill="1" applyBorder="1" applyAlignment="1">
      <alignment wrapText="1"/>
    </xf>
    <xf numFmtId="0" fontId="4" fillId="0" borderId="21" xfId="188" applyFont="1" applyFill="1" applyBorder="1" applyAlignment="1">
      <alignment wrapText="1"/>
    </xf>
    <xf numFmtId="0" fontId="72" fillId="0" borderId="85" xfId="188" applyFont="1" applyFill="1" applyBorder="1" applyAlignment="1">
      <alignment horizontal="center" vertical="center" wrapText="1"/>
    </xf>
    <xf numFmtId="0" fontId="72" fillId="0" borderId="35" xfId="188" applyFont="1" applyFill="1" applyBorder="1" applyAlignment="1">
      <alignment horizontal="center" vertical="center" wrapText="1"/>
    </xf>
    <xf numFmtId="0" fontId="72" fillId="0" borderId="102" xfId="188" applyFont="1" applyFill="1" applyBorder="1" applyAlignment="1">
      <alignment horizontal="center" vertical="center" wrapText="1"/>
    </xf>
    <xf numFmtId="0" fontId="4" fillId="0" borderId="12" xfId="188" applyFont="1" applyFill="1" applyBorder="1"/>
    <xf numFmtId="0" fontId="4" fillId="0" borderId="21" xfId="188" applyFont="1" applyFill="1" applyBorder="1"/>
    <xf numFmtId="0" fontId="9" fillId="0" borderId="85" xfId="188" applyFont="1" applyFill="1" applyBorder="1" applyAlignment="1">
      <alignment horizontal="center" vertical="center" textRotation="255" wrapText="1"/>
    </xf>
    <xf numFmtId="0" fontId="9" fillId="0" borderId="35" xfId="188" applyFont="1" applyFill="1" applyBorder="1" applyAlignment="1">
      <alignment horizontal="center" vertical="center" textRotation="255" wrapText="1"/>
    </xf>
    <xf numFmtId="0" fontId="9" fillId="0" borderId="102" xfId="188" applyFont="1" applyFill="1" applyBorder="1" applyAlignment="1">
      <alignment horizontal="center" vertical="center" textRotation="255" wrapText="1"/>
    </xf>
    <xf numFmtId="0" fontId="9" fillId="0" borderId="97" xfId="188" applyFont="1" applyFill="1" applyBorder="1" applyAlignment="1">
      <alignment horizontal="center" vertical="center" textRotation="255" wrapText="1"/>
    </xf>
    <xf numFmtId="0" fontId="9" fillId="0" borderId="100" xfId="188" applyFont="1" applyFill="1" applyBorder="1" applyAlignment="1">
      <alignment horizontal="center" vertical="center" textRotation="255" wrapText="1"/>
    </xf>
    <xf numFmtId="0" fontId="9" fillId="0" borderId="101" xfId="188" applyFont="1" applyFill="1" applyBorder="1" applyAlignment="1">
      <alignment horizontal="center" vertical="center" textRotation="255" wrapText="1"/>
    </xf>
    <xf numFmtId="0" fontId="9" fillId="0" borderId="12" xfId="188" applyFont="1" applyFill="1" applyBorder="1" applyAlignment="1">
      <alignment horizontal="center" vertical="center" wrapText="1"/>
    </xf>
    <xf numFmtId="0" fontId="9" fillId="0" borderId="21" xfId="188" applyFont="1" applyFill="1" applyBorder="1" applyAlignment="1">
      <alignment horizontal="center" vertical="center" wrapText="1"/>
    </xf>
    <xf numFmtId="0" fontId="72" fillId="0" borderId="85" xfId="188" applyFont="1" applyFill="1" applyBorder="1" applyAlignment="1">
      <alignment horizontal="center" vertical="center" textRotation="255" wrapText="1"/>
    </xf>
    <xf numFmtId="0" fontId="72" fillId="0" borderId="35" xfId="188" applyFont="1" applyFill="1" applyBorder="1" applyAlignment="1">
      <alignment horizontal="center" vertical="center" textRotation="255" wrapText="1"/>
    </xf>
    <xf numFmtId="0" fontId="72" fillId="0" borderId="102" xfId="188" applyFont="1" applyFill="1" applyBorder="1" applyAlignment="1">
      <alignment horizontal="center" vertical="center" textRotation="255" wrapText="1"/>
    </xf>
    <xf numFmtId="0" fontId="6" fillId="0" borderId="61" xfId="0" applyFont="1" applyFill="1" applyBorder="1">
      <alignment vertical="center"/>
    </xf>
    <xf numFmtId="0" fontId="6" fillId="0" borderId="84" xfId="0" applyFont="1" applyFill="1" applyBorder="1">
      <alignment vertical="center"/>
    </xf>
    <xf numFmtId="0" fontId="6" fillId="0" borderId="135" xfId="0" applyFont="1" applyFill="1" applyBorder="1">
      <alignment vertical="center"/>
    </xf>
    <xf numFmtId="0" fontId="6" fillId="0" borderId="132" xfId="0" applyFont="1" applyFill="1" applyBorder="1">
      <alignment vertical="center"/>
    </xf>
    <xf numFmtId="0" fontId="6" fillId="0" borderId="99" xfId="0" applyFont="1" applyFill="1" applyBorder="1" applyAlignment="1">
      <alignment horizontal="center"/>
    </xf>
    <xf numFmtId="0" fontId="5" fillId="0" borderId="14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4" fillId="0" borderId="24" xfId="0" applyFont="1" applyFill="1" applyBorder="1" applyAlignment="1">
      <alignment horizontal="center"/>
    </xf>
  </cellXfs>
  <cellStyles count="194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Accent" xfId="37" xr:uid="{00000000-0005-0000-0000-000024000000}"/>
    <cellStyle name="Accent 1" xfId="38" xr:uid="{00000000-0005-0000-0000-000025000000}"/>
    <cellStyle name="Accent 2" xfId="39" xr:uid="{00000000-0005-0000-0000-000026000000}"/>
    <cellStyle name="Accent 3" xfId="40" xr:uid="{00000000-0005-0000-0000-000027000000}"/>
    <cellStyle name="Bad" xfId="41" xr:uid="{00000000-0005-0000-0000-000028000000}"/>
    <cellStyle name="Error" xfId="42" xr:uid="{00000000-0005-0000-0000-000029000000}"/>
    <cellStyle name="Excel Built-in Comma [0]" xfId="43" xr:uid="{00000000-0005-0000-0000-00002A000000}"/>
    <cellStyle name="Excel Built-in Comma [0] 2" xfId="44" xr:uid="{00000000-0005-0000-0000-00002B000000}"/>
    <cellStyle name="Footnote" xfId="45" xr:uid="{00000000-0005-0000-0000-00002C000000}"/>
    <cellStyle name="Good" xfId="46" xr:uid="{00000000-0005-0000-0000-00002D000000}"/>
    <cellStyle name="Heading" xfId="47" xr:uid="{00000000-0005-0000-0000-00002E000000}"/>
    <cellStyle name="Heading 1" xfId="48" xr:uid="{00000000-0005-0000-0000-00002F000000}"/>
    <cellStyle name="Heading 2" xfId="49" xr:uid="{00000000-0005-0000-0000-000030000000}"/>
    <cellStyle name="Neutral" xfId="50" xr:uid="{00000000-0005-0000-0000-000031000000}"/>
    <cellStyle name="Note" xfId="51" xr:uid="{00000000-0005-0000-0000-000032000000}"/>
    <cellStyle name="Status" xfId="52" xr:uid="{00000000-0005-0000-0000-000033000000}"/>
    <cellStyle name="Text" xfId="53" xr:uid="{00000000-0005-0000-0000-000034000000}"/>
    <cellStyle name="Warning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2" xfId="57" builtinId="33" customBuiltin="1"/>
    <cellStyle name="アクセント 2 2" xfId="58" xr:uid="{00000000-0005-0000-0000-000039000000}"/>
    <cellStyle name="アクセント 3" xfId="59" builtinId="37" customBuiltin="1"/>
    <cellStyle name="アクセント 3 2" xfId="60" xr:uid="{00000000-0005-0000-0000-00003B000000}"/>
    <cellStyle name="アクセント 4" xfId="61" builtinId="41" customBuiltin="1"/>
    <cellStyle name="アクセント 4 2" xfId="62" xr:uid="{00000000-0005-0000-0000-00003D000000}"/>
    <cellStyle name="アクセント 5" xfId="63" builtinId="45" customBuiltin="1"/>
    <cellStyle name="アクセント 5 2" xfId="64" xr:uid="{00000000-0005-0000-0000-00003F000000}"/>
    <cellStyle name="アクセント 6" xfId="65" builtinId="49" customBuiltin="1"/>
    <cellStyle name="アクセント 6 2" xfId="66" xr:uid="{00000000-0005-0000-0000-000041000000}"/>
    <cellStyle name="タイトル" xfId="67" builtinId="15" customBuiltin="1"/>
    <cellStyle name="タイトル 2" xfId="68" xr:uid="{00000000-0005-0000-0000-000043000000}"/>
    <cellStyle name="チェック セル" xfId="69" builtinId="23" customBuiltin="1"/>
    <cellStyle name="チェック セル 2" xfId="70" xr:uid="{00000000-0005-0000-0000-000045000000}"/>
    <cellStyle name="どちらでもない" xfId="71" builtinId="28" customBuiltin="1"/>
    <cellStyle name="どちらでもない 2" xfId="72" xr:uid="{00000000-0005-0000-0000-000047000000}"/>
    <cellStyle name="メモ" xfId="73" builtinId="10" customBuiltin="1"/>
    <cellStyle name="メモ 2" xfId="74" xr:uid="{00000000-0005-0000-0000-000049000000}"/>
    <cellStyle name="リンク セル" xfId="75" builtinId="24" customBuiltin="1"/>
    <cellStyle name="リンク セル 2" xfId="76" xr:uid="{00000000-0005-0000-0000-00004B000000}"/>
    <cellStyle name="悪い" xfId="77" builtinId="27" customBuiltin="1"/>
    <cellStyle name="悪い 2" xfId="78" xr:uid="{00000000-0005-0000-0000-00004D000000}"/>
    <cellStyle name="計算" xfId="79" builtinId="22" customBuiltin="1"/>
    <cellStyle name="計算 2" xfId="80" xr:uid="{00000000-0005-0000-0000-00004F000000}"/>
    <cellStyle name="警告文" xfId="81" builtinId="11" customBuiltin="1"/>
    <cellStyle name="警告文 2" xfId="82" xr:uid="{00000000-0005-0000-0000-000051000000}"/>
    <cellStyle name="警告文 2 2" xfId="83" xr:uid="{00000000-0005-0000-0000-000052000000}"/>
    <cellStyle name="桁区切り" xfId="84" builtinId="6"/>
    <cellStyle name="桁区切り 2" xfId="85" xr:uid="{00000000-0005-0000-0000-000054000000}"/>
    <cellStyle name="桁区切り 3" xfId="86" xr:uid="{00000000-0005-0000-0000-000055000000}"/>
    <cellStyle name="桁区切り 4" xfId="189" xr:uid="{00000000-0005-0000-0000-000056000000}"/>
    <cellStyle name="桁区切り 5" xfId="193" xr:uid="{FC1CB3EF-EF11-47F5-A4E3-96FD78CA7114}"/>
    <cellStyle name="見出し 1" xfId="87" builtinId="16" customBuiltin="1"/>
    <cellStyle name="見出し 1 2" xfId="88" xr:uid="{00000000-0005-0000-0000-000058000000}"/>
    <cellStyle name="見出し 2" xfId="89" builtinId="17" customBuiltin="1"/>
    <cellStyle name="見出し 2 2" xfId="90" xr:uid="{00000000-0005-0000-0000-00005A000000}"/>
    <cellStyle name="見出し 3" xfId="91" builtinId="18" customBuiltin="1"/>
    <cellStyle name="見出し 3 2" xfId="92" xr:uid="{00000000-0005-0000-0000-00005C000000}"/>
    <cellStyle name="見出し 4" xfId="93" builtinId="19" customBuiltin="1"/>
    <cellStyle name="見出し 4 2" xfId="94" xr:uid="{00000000-0005-0000-0000-00005E000000}"/>
    <cellStyle name="集計" xfId="95" builtinId="25" customBuiltin="1"/>
    <cellStyle name="集計 2" xfId="96" xr:uid="{00000000-0005-0000-0000-000060000000}"/>
    <cellStyle name="出力" xfId="97" builtinId="21" customBuiltin="1"/>
    <cellStyle name="出力 2" xfId="98" xr:uid="{00000000-0005-0000-0000-000062000000}"/>
    <cellStyle name="説明文" xfId="99" builtinId="53" customBuiltin="1"/>
    <cellStyle name="説明文 2" xfId="100" xr:uid="{00000000-0005-0000-0000-000064000000}"/>
    <cellStyle name="入力" xfId="101" builtinId="20" customBuiltin="1"/>
    <cellStyle name="入力 2" xfId="102" xr:uid="{00000000-0005-0000-0000-000066000000}"/>
    <cellStyle name="標準" xfId="0" builtinId="0"/>
    <cellStyle name="標準 10" xfId="103" xr:uid="{00000000-0005-0000-0000-000068000000}"/>
    <cellStyle name="標準 11" xfId="104" xr:uid="{00000000-0005-0000-0000-000069000000}"/>
    <cellStyle name="標準 12" xfId="105" xr:uid="{00000000-0005-0000-0000-00006A000000}"/>
    <cellStyle name="標準 13" xfId="106" xr:uid="{00000000-0005-0000-0000-00006B000000}"/>
    <cellStyle name="標準 14" xfId="107" xr:uid="{00000000-0005-0000-0000-00006C000000}"/>
    <cellStyle name="標準 15" xfId="108" xr:uid="{00000000-0005-0000-0000-00006D000000}"/>
    <cellStyle name="標準 16" xfId="109" xr:uid="{00000000-0005-0000-0000-00006E000000}"/>
    <cellStyle name="標準 17" xfId="110" xr:uid="{00000000-0005-0000-0000-00006F000000}"/>
    <cellStyle name="標準 18" xfId="111" xr:uid="{00000000-0005-0000-0000-000070000000}"/>
    <cellStyle name="標準 19" xfId="112" xr:uid="{00000000-0005-0000-0000-000071000000}"/>
    <cellStyle name="標準 2" xfId="113" xr:uid="{00000000-0005-0000-0000-000072000000}"/>
    <cellStyle name="標準 20" xfId="114" xr:uid="{00000000-0005-0000-0000-000073000000}"/>
    <cellStyle name="標準 21" xfId="115" xr:uid="{00000000-0005-0000-0000-000074000000}"/>
    <cellStyle name="標準 22" xfId="116" xr:uid="{00000000-0005-0000-0000-000075000000}"/>
    <cellStyle name="標準 23" xfId="117" xr:uid="{00000000-0005-0000-0000-000076000000}"/>
    <cellStyle name="標準 24" xfId="118" xr:uid="{00000000-0005-0000-0000-000077000000}"/>
    <cellStyle name="標準 25" xfId="119" xr:uid="{00000000-0005-0000-0000-000078000000}"/>
    <cellStyle name="標準 26" xfId="120" xr:uid="{00000000-0005-0000-0000-000079000000}"/>
    <cellStyle name="標準 27" xfId="121" xr:uid="{00000000-0005-0000-0000-00007A000000}"/>
    <cellStyle name="標準 28" xfId="122" xr:uid="{00000000-0005-0000-0000-00007B000000}"/>
    <cellStyle name="標準 29" xfId="123" xr:uid="{00000000-0005-0000-0000-00007C000000}"/>
    <cellStyle name="標準 3" xfId="124" xr:uid="{00000000-0005-0000-0000-00007D000000}"/>
    <cellStyle name="標準 30" xfId="125" xr:uid="{00000000-0005-0000-0000-00007E000000}"/>
    <cellStyle name="標準 31" xfId="126" xr:uid="{00000000-0005-0000-0000-00007F000000}"/>
    <cellStyle name="標準 32" xfId="127" xr:uid="{00000000-0005-0000-0000-000080000000}"/>
    <cellStyle name="標準 33" xfId="128" xr:uid="{00000000-0005-0000-0000-000081000000}"/>
    <cellStyle name="標準 34" xfId="129" xr:uid="{00000000-0005-0000-0000-000082000000}"/>
    <cellStyle name="標準 35" xfId="130" xr:uid="{00000000-0005-0000-0000-000083000000}"/>
    <cellStyle name="標準 36" xfId="131" xr:uid="{00000000-0005-0000-0000-000084000000}"/>
    <cellStyle name="標準 37" xfId="132" xr:uid="{00000000-0005-0000-0000-000085000000}"/>
    <cellStyle name="標準 38" xfId="133" xr:uid="{00000000-0005-0000-0000-000086000000}"/>
    <cellStyle name="標準 39" xfId="134" xr:uid="{00000000-0005-0000-0000-000087000000}"/>
    <cellStyle name="標準 4" xfId="135" xr:uid="{00000000-0005-0000-0000-000088000000}"/>
    <cellStyle name="標準 40" xfId="136" xr:uid="{00000000-0005-0000-0000-000089000000}"/>
    <cellStyle name="標準 41" xfId="137" xr:uid="{00000000-0005-0000-0000-00008A000000}"/>
    <cellStyle name="標準 42" xfId="138" xr:uid="{00000000-0005-0000-0000-00008B000000}"/>
    <cellStyle name="標準 43" xfId="139" xr:uid="{00000000-0005-0000-0000-00008C000000}"/>
    <cellStyle name="標準 44" xfId="140" xr:uid="{00000000-0005-0000-0000-00008D000000}"/>
    <cellStyle name="標準 45" xfId="141" xr:uid="{00000000-0005-0000-0000-00008E000000}"/>
    <cellStyle name="標準 46" xfId="142" xr:uid="{00000000-0005-0000-0000-00008F000000}"/>
    <cellStyle name="標準 47" xfId="143" xr:uid="{00000000-0005-0000-0000-000090000000}"/>
    <cellStyle name="標準 48" xfId="144" xr:uid="{00000000-0005-0000-0000-000091000000}"/>
    <cellStyle name="標準 49" xfId="145" xr:uid="{00000000-0005-0000-0000-000092000000}"/>
    <cellStyle name="標準 5" xfId="146" xr:uid="{00000000-0005-0000-0000-000093000000}"/>
    <cellStyle name="標準 50" xfId="147" xr:uid="{00000000-0005-0000-0000-000094000000}"/>
    <cellStyle name="標準 51" xfId="148" xr:uid="{00000000-0005-0000-0000-000095000000}"/>
    <cellStyle name="標準 52" xfId="149" xr:uid="{00000000-0005-0000-0000-000096000000}"/>
    <cellStyle name="標準 53" xfId="150" xr:uid="{00000000-0005-0000-0000-000097000000}"/>
    <cellStyle name="標準 54" xfId="187" xr:uid="{00000000-0005-0000-0000-000098000000}"/>
    <cellStyle name="標準 55" xfId="192" xr:uid="{149EAFD2-776D-4ABC-B198-E88A747F11B3}"/>
    <cellStyle name="標準 6" xfId="151" xr:uid="{00000000-0005-0000-0000-000099000000}"/>
    <cellStyle name="標準 7" xfId="152" xr:uid="{00000000-0005-0000-0000-00009A000000}"/>
    <cellStyle name="標準 75" xfId="188" xr:uid="{00000000-0005-0000-0000-00009B000000}"/>
    <cellStyle name="標準 8" xfId="153" xr:uid="{00000000-0005-0000-0000-00009C000000}"/>
    <cellStyle name="標準 9" xfId="154" xr:uid="{00000000-0005-0000-0000-00009D000000}"/>
    <cellStyle name="標準_１８年度決算" xfId="155" xr:uid="{00000000-0005-0000-0000-00009E000000}"/>
    <cellStyle name="標準_１９年度決算" xfId="156" xr:uid="{00000000-0005-0000-0000-00009F000000}"/>
    <cellStyle name="標準_20年度決算" xfId="157" xr:uid="{00000000-0005-0000-0000-0000A0000000}"/>
    <cellStyle name="標準_20年度決算_1" xfId="158" xr:uid="{00000000-0005-0000-0000-0000A1000000}"/>
    <cellStyle name="標準_21年度予算" xfId="159" xr:uid="{00000000-0005-0000-0000-0000A2000000}"/>
    <cellStyle name="標準_21年度予算_1" xfId="160" xr:uid="{00000000-0005-0000-0000-0000A3000000}"/>
    <cellStyle name="標準_コンピュータ" xfId="161" xr:uid="{00000000-0005-0000-0000-0000A4000000}"/>
    <cellStyle name="標準_コンピュータ_1" xfId="162" xr:uid="{00000000-0005-0000-0000-0000A5000000}"/>
    <cellStyle name="標準_レファレンス" xfId="163" xr:uid="{00000000-0005-0000-0000-0000A6000000}"/>
    <cellStyle name="標準_レファレンス_1" xfId="164" xr:uid="{00000000-0005-0000-0000-0000A7000000}"/>
    <cellStyle name="標準_個人貸出Ⅰ" xfId="165" xr:uid="{00000000-0005-0000-0000-0000A8000000}"/>
    <cellStyle name="標準_個人貸出Ⅰ_1" xfId="166" xr:uid="{00000000-0005-0000-0000-0000A9000000}"/>
    <cellStyle name="標準_個人貸出Ⅱ" xfId="167" xr:uid="{00000000-0005-0000-0000-0000AA000000}"/>
    <cellStyle name="標準_個人貸出Ⅱ_1" xfId="168" xr:uid="{00000000-0005-0000-0000-0000AB000000}"/>
    <cellStyle name="標準_個人登録" xfId="169" xr:uid="{00000000-0005-0000-0000-0000AC000000}"/>
    <cellStyle name="標準_個人登録_1" xfId="170" xr:uid="{00000000-0005-0000-0000-0000AD000000}"/>
    <cellStyle name="標準_視聴覚資料" xfId="171" xr:uid="{00000000-0005-0000-0000-0000AE000000}"/>
    <cellStyle name="標準_視聴覚資料_1" xfId="172" xr:uid="{00000000-0005-0000-0000-0000AF000000}"/>
    <cellStyle name="標準_視聴覚利用" xfId="173" xr:uid="{00000000-0005-0000-0000-0000B0000000}"/>
    <cellStyle name="標準_視聴覚利用_1" xfId="174" xr:uid="{00000000-0005-0000-0000-0000B1000000}"/>
    <cellStyle name="標準_自動車図書館等" xfId="175" xr:uid="{00000000-0005-0000-0000-0000B2000000}"/>
    <cellStyle name="標準_自動車図書館等_1" xfId="176" xr:uid="{00000000-0005-0000-0000-0000B3000000}"/>
    <cellStyle name="標準_受入図書冊数" xfId="177" xr:uid="{00000000-0005-0000-0000-0000B4000000}"/>
    <cellStyle name="標準_受入図書冊数_1" xfId="178" xr:uid="{00000000-0005-0000-0000-0000B5000000}"/>
    <cellStyle name="標準_相互貸借 2" xfId="190" xr:uid="{00000000-0005-0000-0000-0000B6000000}"/>
    <cellStyle name="標準_相互貸借_1" xfId="191" xr:uid="{00000000-0005-0000-0000-0000B7000000}"/>
    <cellStyle name="標準_蔵書Ⅰ" xfId="179" xr:uid="{00000000-0005-0000-0000-0000B8000000}"/>
    <cellStyle name="標準_蔵書Ⅰ_1" xfId="180" xr:uid="{00000000-0005-0000-0000-0000B9000000}"/>
    <cellStyle name="標準_蔵書Ⅱ" xfId="181" xr:uid="{00000000-0005-0000-0000-0000BA000000}"/>
    <cellStyle name="標準_蔵書Ⅱ_1" xfId="182" xr:uid="{00000000-0005-0000-0000-0000BB000000}"/>
    <cellStyle name="標準_貸出サービス概況" xfId="183" xr:uid="{00000000-0005-0000-0000-0000BC000000}"/>
    <cellStyle name="標準_貸出サービス概況_1" xfId="184" xr:uid="{00000000-0005-0000-0000-0000BD000000}"/>
    <cellStyle name="良い" xfId="185" builtinId="26" customBuiltin="1"/>
    <cellStyle name="良い 2" xfId="186" xr:uid="{00000000-0005-0000-0000-0000BF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40996" name="Line 1">
          <a:extLst>
            <a:ext uri="{FF2B5EF4-FFF2-40B4-BE49-F238E27FC236}">
              <a16:creationId xmlns:a16="http://schemas.microsoft.com/office/drawing/2014/main" id="{00000000-0008-0000-0E00-000024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40997" name="Line 4">
          <a:extLst>
            <a:ext uri="{FF2B5EF4-FFF2-40B4-BE49-F238E27FC236}">
              <a16:creationId xmlns:a16="http://schemas.microsoft.com/office/drawing/2014/main" id="{00000000-0008-0000-0E00-000025A0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9525</xdr:colOff>
      <xdr:row>2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E00-0000B7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9525</xdr:colOff>
      <xdr:row>5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E00-0000B89A00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676275" cy="904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ref.gunma.lg.jp\datashare_in\700601(&#25945;)&#22259;&#26360;&#39208;\410&#32207;&#21209;&#20418;\&#9733;&#9733;&#9733;&#32207;&#21209;&#20418;(280616&#20316;&#25104;&#65289;\037&#9679;&#32676;&#39340;&#30476;&#12398;&#22259;&#26360;&#39208;\&#32676;&#39340;&#30476;&#12398;&#22259;&#26360;&#39208;2025&#65288;&#32207;&#21209;&#65289;\&#20837;&#21147;&#24335;&#20837;&#12426;&#12288;&#12371;&#12371;&#12395;&#20837;&#21147;&#12288;&#21069;&#27211;&#24066;&#12399;&#12371;&#12371;&#12395;&#20837;&#21147;&#12288;&#20182;&#12399;&#12467;&#12500;&#12506;(&#24335;&#12434;&#28040;&#12373;&#12394;&#12356;&#12424;&#12358;&#12395;&#27880;&#24847;)&#9733;&#20844;&#20849;&#22259;&#26360;&#39208;&#65288;&#32113;&#35336;&#32232;&#65289;2025&#65288;&#20316;&#26989;&#29992;&#65291;&#21069;&#27211;&#20998;&#39208;&#65289;.xlsx" TargetMode="External"/><Relationship Id="rId1" Type="http://schemas.openxmlformats.org/officeDocument/2006/relationships/externalLinkPath" Target="/700601(&#25945;)&#22259;&#26360;&#39208;/410&#32207;&#21209;&#20418;/&#9733;&#9733;&#9733;&#32207;&#21209;&#20418;(280616&#20316;&#25104;&#65289;/037&#9679;&#32676;&#39340;&#30476;&#12398;&#22259;&#26360;&#39208;/&#32676;&#39340;&#30476;&#12398;&#22259;&#26360;&#39208;2025&#65288;&#32207;&#21209;&#65289;/&#20837;&#21147;&#24335;&#20837;&#12426;&#12288;&#12371;&#12371;&#12395;&#20837;&#21147;&#12288;&#21069;&#27211;&#24066;&#12399;&#12371;&#12371;&#12395;&#20837;&#21147;&#12288;&#20182;&#12399;&#12467;&#12500;&#12506;(&#24335;&#12434;&#28040;&#12373;&#12394;&#12356;&#12424;&#12358;&#12395;&#27880;&#24847;)&#9733;&#20844;&#20849;&#22259;&#26360;&#39208;&#65288;&#32113;&#35336;&#32232;&#65289;2025&#65288;&#20316;&#26989;&#29992;&#65291;&#21069;&#27211;&#20998;&#3920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貸出サービス概況"/>
      <sheetName val="〇蔵書Ⅰ"/>
      <sheetName val="蔵書Ⅱ"/>
      <sheetName val="受入図書冊数"/>
      <sheetName val="視聴覚資料"/>
      <sheetName val="個人登録"/>
      <sheetName val="個人貸出Ⅰ"/>
      <sheetName val="個人貸出Ⅱ"/>
      <sheetName val="自動車図書館等"/>
      <sheetName val="レファレンス"/>
      <sheetName val="視聴覚利用"/>
      <sheetName val="コンピュータ"/>
      <sheetName val="R6年度決算"/>
      <sheetName val="R7年度予算"/>
      <sheetName val="✕相互貸借"/>
      <sheetName val="Sheet1"/>
    </sheetNames>
    <sheetDataSet>
      <sheetData sheetId="0">
        <row r="5">
          <cell r="C5">
            <v>325226</v>
          </cell>
        </row>
        <row r="9">
          <cell r="C9">
            <v>365392</v>
          </cell>
        </row>
        <row r="16">
          <cell r="C16">
            <v>98224</v>
          </cell>
        </row>
        <row r="19">
          <cell r="C19">
            <v>210539</v>
          </cell>
        </row>
        <row r="24">
          <cell r="C24">
            <v>221629</v>
          </cell>
        </row>
        <row r="30">
          <cell r="C30">
            <v>41683</v>
          </cell>
        </row>
        <row r="31">
          <cell r="C31">
            <v>73123</v>
          </cell>
        </row>
        <row r="32">
          <cell r="C32">
            <v>70323</v>
          </cell>
        </row>
        <row r="35">
          <cell r="C35">
            <v>60071</v>
          </cell>
        </row>
        <row r="36">
          <cell r="C36">
            <v>44492</v>
          </cell>
        </row>
        <row r="37">
          <cell r="C37">
            <v>51506</v>
          </cell>
        </row>
        <row r="40">
          <cell r="C40">
            <v>47699</v>
          </cell>
        </row>
        <row r="43">
          <cell r="C43">
            <v>22636</v>
          </cell>
        </row>
        <row r="44">
          <cell r="C44">
            <v>981</v>
          </cell>
        </row>
        <row r="45">
          <cell r="C45">
            <v>1374</v>
          </cell>
        </row>
        <row r="46">
          <cell r="C46">
            <v>11867</v>
          </cell>
        </row>
        <row r="47">
          <cell r="C47">
            <v>47429</v>
          </cell>
        </row>
        <row r="48">
          <cell r="C48">
            <v>5847</v>
          </cell>
        </row>
        <row r="49">
          <cell r="C49">
            <v>35118</v>
          </cell>
        </row>
        <row r="50">
          <cell r="C50">
            <v>10438</v>
          </cell>
        </row>
        <row r="51">
          <cell r="C51">
            <v>10367</v>
          </cell>
        </row>
        <row r="52">
          <cell r="C52">
            <v>41958</v>
          </cell>
        </row>
        <row r="53">
          <cell r="C53">
            <v>24749</v>
          </cell>
        </row>
        <row r="54">
          <cell r="C54">
            <v>1816824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view="pageBreakPreview" zoomScale="78" zoomScaleNormal="75" zoomScaleSheetLayoutView="78" workbookViewId="0">
      <selection activeCell="U18" sqref="U18"/>
    </sheetView>
  </sheetViews>
  <sheetFormatPr defaultColWidth="9" defaultRowHeight="13"/>
  <cols>
    <col min="1" max="1" width="2.7265625" style="1" customWidth="1"/>
    <col min="2" max="2" width="9" style="12"/>
    <col min="3" max="3" width="11" style="1" bestFit="1" customWidth="1"/>
    <col min="4" max="6" width="8.36328125" style="1" customWidth="1"/>
    <col min="7" max="7" width="10.36328125" style="1" customWidth="1"/>
    <col min="8" max="9" width="8.36328125" style="1" customWidth="1"/>
    <col min="10" max="10" width="7.26953125" style="49" customWidth="1"/>
    <col min="11" max="12" width="10.36328125" style="1" customWidth="1"/>
    <col min="13" max="14" width="8.36328125" style="1" customWidth="1"/>
    <col min="15" max="15" width="11" style="1" bestFit="1" customWidth="1"/>
    <col min="16" max="16" width="8.36328125" style="1" customWidth="1"/>
    <col min="17" max="17" width="9.08984375" style="1" customWidth="1"/>
    <col min="18" max="18" width="10.36328125" style="1" customWidth="1"/>
    <col min="19" max="19" width="11.26953125" style="1" customWidth="1"/>
    <col min="20" max="20" width="8.36328125" style="1" customWidth="1"/>
    <col min="21" max="21" width="9.7265625" style="1" customWidth="1"/>
    <col min="22" max="22" width="13" style="1" bestFit="1" customWidth="1"/>
    <col min="23" max="23" width="10.453125" style="1" customWidth="1"/>
    <col min="24" max="25" width="8.36328125" style="1" customWidth="1"/>
    <col min="26" max="26" width="8.36328125" style="51" customWidth="1"/>
    <col min="27" max="27" width="33" style="49" customWidth="1"/>
    <col min="28" max="16384" width="9" style="1"/>
  </cols>
  <sheetData>
    <row r="1" spans="1:27" ht="14.5" thickBot="1">
      <c r="A1" s="100" t="s">
        <v>245</v>
      </c>
      <c r="B1" s="28"/>
      <c r="D1" s="92"/>
      <c r="AA1" s="49" t="s">
        <v>572</v>
      </c>
    </row>
    <row r="2" spans="1:27" ht="14.15" customHeight="1">
      <c r="A2" s="1036" t="s">
        <v>243</v>
      </c>
      <c r="B2" s="1037"/>
      <c r="C2" s="1011" t="s">
        <v>12</v>
      </c>
      <c r="D2" s="134" t="s">
        <v>428</v>
      </c>
      <c r="E2" s="135"/>
      <c r="F2" s="135"/>
      <c r="G2" s="136" t="s">
        <v>34</v>
      </c>
      <c r="H2" s="112" t="s">
        <v>286</v>
      </c>
      <c r="I2" s="136"/>
      <c r="J2" s="1042" t="s">
        <v>35</v>
      </c>
      <c r="K2" s="137" t="s">
        <v>429</v>
      </c>
      <c r="L2" s="112" t="s">
        <v>430</v>
      </c>
      <c r="M2" s="135"/>
      <c r="N2" s="135"/>
      <c r="O2" s="135"/>
      <c r="P2" s="138"/>
      <c r="Q2" s="138"/>
      <c r="R2" s="139" t="s">
        <v>34</v>
      </c>
      <c r="S2" s="140" t="s">
        <v>431</v>
      </c>
      <c r="T2" s="135" t="s">
        <v>432</v>
      </c>
      <c r="U2" s="135"/>
      <c r="V2" s="135"/>
      <c r="W2" s="138"/>
      <c r="X2" s="141"/>
      <c r="Y2" s="136" t="s">
        <v>36</v>
      </c>
      <c r="Z2" s="142" t="s">
        <v>37</v>
      </c>
      <c r="AA2" s="143" t="s">
        <v>20</v>
      </c>
    </row>
    <row r="3" spans="1:27" ht="14.15" customHeight="1">
      <c r="A3" s="1038"/>
      <c r="B3" s="1039"/>
      <c r="C3" s="1012"/>
      <c r="D3" s="1044" t="s">
        <v>38</v>
      </c>
      <c r="E3" s="1046" t="s">
        <v>4</v>
      </c>
      <c r="F3" s="1048" t="s">
        <v>39</v>
      </c>
      <c r="G3" s="1045" t="s">
        <v>40</v>
      </c>
      <c r="H3" s="123"/>
      <c r="I3" s="1048" t="s">
        <v>41</v>
      </c>
      <c r="J3" s="1043"/>
      <c r="K3" s="123"/>
      <c r="L3" s="115" t="s">
        <v>433</v>
      </c>
      <c r="M3" s="30"/>
      <c r="N3" s="30"/>
      <c r="O3" s="31"/>
      <c r="P3" s="1046" t="s">
        <v>4</v>
      </c>
      <c r="Q3" s="1048" t="s">
        <v>39</v>
      </c>
      <c r="R3" s="1045" t="s">
        <v>40</v>
      </c>
      <c r="S3" s="30" t="s">
        <v>434</v>
      </c>
      <c r="T3" s="30"/>
      <c r="U3" s="31"/>
      <c r="V3" s="31"/>
      <c r="W3" s="25"/>
      <c r="X3" s="120" t="s">
        <v>186</v>
      </c>
      <c r="Y3" s="121" t="s">
        <v>42</v>
      </c>
      <c r="Z3" s="52" t="s">
        <v>43</v>
      </c>
      <c r="AA3" s="144"/>
    </row>
    <row r="4" spans="1:27" ht="19">
      <c r="A4" s="1040"/>
      <c r="B4" s="1041"/>
      <c r="C4" s="1013" t="s">
        <v>34</v>
      </c>
      <c r="D4" s="1045"/>
      <c r="E4" s="1047"/>
      <c r="F4" s="1049"/>
      <c r="G4" s="1045"/>
      <c r="H4" s="123"/>
      <c r="I4" s="1049"/>
      <c r="J4" s="91" t="s">
        <v>44</v>
      </c>
      <c r="K4" s="124" t="s">
        <v>435</v>
      </c>
      <c r="L4" s="11" t="s">
        <v>9</v>
      </c>
      <c r="M4" s="41" t="s">
        <v>275</v>
      </c>
      <c r="N4" s="40" t="s">
        <v>10</v>
      </c>
      <c r="O4" s="11" t="s">
        <v>11</v>
      </c>
      <c r="P4" s="1050"/>
      <c r="Q4" s="1051"/>
      <c r="R4" s="1052"/>
      <c r="S4" s="126" t="s">
        <v>45</v>
      </c>
      <c r="T4" s="126" t="s">
        <v>46</v>
      </c>
      <c r="U4" s="60" t="s">
        <v>5</v>
      </c>
      <c r="V4" s="123" t="s">
        <v>23</v>
      </c>
      <c r="W4" s="59" t="s">
        <v>436</v>
      </c>
      <c r="X4" s="127" t="s">
        <v>47</v>
      </c>
      <c r="Y4" s="122" t="s">
        <v>47</v>
      </c>
      <c r="Z4" s="52" t="s">
        <v>12</v>
      </c>
      <c r="AA4" s="145"/>
    </row>
    <row r="5" spans="1:27" ht="23.25" customHeight="1">
      <c r="A5" s="1025" t="s">
        <v>252</v>
      </c>
      <c r="B5" s="1026"/>
      <c r="C5" s="440">
        <v>325226</v>
      </c>
      <c r="D5" s="441">
        <f>SUM(D6:D8)</f>
        <v>169873</v>
      </c>
      <c r="E5" s="442"/>
      <c r="F5" s="443"/>
      <c r="G5" s="441">
        <f>SUM(G6:G8)</f>
        <v>169873</v>
      </c>
      <c r="H5" s="441" t="s">
        <v>136</v>
      </c>
      <c r="I5" s="441" t="s">
        <v>136</v>
      </c>
      <c r="J5" s="444">
        <f t="shared" ref="J5:O5" si="0">SUM(J6:J8)</f>
        <v>5401</v>
      </c>
      <c r="K5" s="445">
        <f t="shared" si="0"/>
        <v>457614</v>
      </c>
      <c r="L5" s="441">
        <f t="shared" si="0"/>
        <v>325794</v>
      </c>
      <c r="M5" s="441">
        <f t="shared" si="0"/>
        <v>9865</v>
      </c>
      <c r="N5" s="441">
        <f t="shared" si="0"/>
        <v>53988</v>
      </c>
      <c r="O5" s="441">
        <f t="shared" si="0"/>
        <v>389647</v>
      </c>
      <c r="P5" s="445">
        <v>0</v>
      </c>
      <c r="Q5" s="445">
        <f t="shared" ref="Q5" si="1">SUM(Q6:Q8)</f>
        <v>2752</v>
      </c>
      <c r="R5" s="441">
        <f>O5+Q5</f>
        <v>392399</v>
      </c>
      <c r="S5" s="441">
        <f t="shared" ref="S5" si="2">SUM(S6:S8)</f>
        <v>1625764</v>
      </c>
      <c r="T5" s="441">
        <f t="shared" ref="T5" si="3">SUM(T6:T8)</f>
        <v>0</v>
      </c>
      <c r="U5" s="441">
        <f t="shared" ref="U5" si="4">SUM(U6:U8)</f>
        <v>10333</v>
      </c>
      <c r="V5" s="441">
        <f>SUM(S5:U5)</f>
        <v>1636097</v>
      </c>
      <c r="W5" s="441">
        <v>0</v>
      </c>
      <c r="X5" s="441">
        <f t="shared" ref="X5" si="5">SUM(X6:X8)</f>
        <v>20038</v>
      </c>
      <c r="Y5" s="441">
        <f t="shared" ref="Y5" si="6">SUM(Y6:Y8)</f>
        <v>1075</v>
      </c>
      <c r="Z5" s="446">
        <f>ROUNDDOWN(V5/C5,2)</f>
        <v>5.03</v>
      </c>
      <c r="AA5" s="447"/>
    </row>
    <row r="6" spans="1:27" ht="23.25" customHeight="1">
      <c r="A6" s="439"/>
      <c r="B6" s="448" t="s">
        <v>254</v>
      </c>
      <c r="C6" s="449"/>
      <c r="D6" s="450">
        <v>169873</v>
      </c>
      <c r="E6" s="450">
        <v>0</v>
      </c>
      <c r="F6" s="450" t="s">
        <v>136</v>
      </c>
      <c r="G6" s="450">
        <f>SUM(D6:F6)</f>
        <v>169873</v>
      </c>
      <c r="H6" s="450" t="s">
        <v>136</v>
      </c>
      <c r="I6" s="450" t="s">
        <v>136</v>
      </c>
      <c r="J6" s="451">
        <v>294</v>
      </c>
      <c r="K6" s="452">
        <v>103805</v>
      </c>
      <c r="L6" s="451">
        <v>71546</v>
      </c>
      <c r="M6" s="451">
        <v>1710</v>
      </c>
      <c r="N6" s="451">
        <v>3205</v>
      </c>
      <c r="O6" s="450">
        <f>SUM(L6:N6)</f>
        <v>76461</v>
      </c>
      <c r="P6" s="452">
        <v>0</v>
      </c>
      <c r="Q6" s="452">
        <v>2752</v>
      </c>
      <c r="R6" s="450">
        <f>SUM(P6:Q6)+O6</f>
        <v>79213</v>
      </c>
      <c r="S6" s="450">
        <v>293604</v>
      </c>
      <c r="T6" s="450">
        <v>0</v>
      </c>
      <c r="U6" s="450">
        <v>10333</v>
      </c>
      <c r="V6" s="450">
        <f>SUM(S6:U6)</f>
        <v>303937</v>
      </c>
      <c r="W6" s="450" t="s">
        <v>136</v>
      </c>
      <c r="X6" s="450">
        <v>405</v>
      </c>
      <c r="Y6" s="450">
        <v>1075</v>
      </c>
      <c r="Z6" s="453"/>
      <c r="AA6" s="454"/>
    </row>
    <row r="7" spans="1:27" ht="23.25" customHeight="1">
      <c r="A7" s="455"/>
      <c r="B7" s="456" t="s">
        <v>249</v>
      </c>
      <c r="C7" s="457"/>
      <c r="D7" s="443">
        <v>0</v>
      </c>
      <c r="E7" s="443">
        <v>0</v>
      </c>
      <c r="F7" s="443">
        <v>0</v>
      </c>
      <c r="G7" s="443">
        <f t="shared" ref="G7:G8" si="7">SUM(D7:F7)</f>
        <v>0</v>
      </c>
      <c r="H7" s="443" t="s">
        <v>136</v>
      </c>
      <c r="I7" s="443" t="s">
        <v>136</v>
      </c>
      <c r="J7" s="458">
        <v>330</v>
      </c>
      <c r="K7" s="443">
        <v>94875</v>
      </c>
      <c r="L7" s="443">
        <v>23285</v>
      </c>
      <c r="M7" s="443">
        <v>976</v>
      </c>
      <c r="N7" s="443">
        <v>11964</v>
      </c>
      <c r="O7" s="443">
        <f t="shared" ref="O7:O57" si="8">SUM(L7:N7)</f>
        <v>36225</v>
      </c>
      <c r="P7" s="443">
        <v>0</v>
      </c>
      <c r="Q7" s="443">
        <v>0</v>
      </c>
      <c r="R7" s="443">
        <f t="shared" ref="R7:R57" si="9">SUM(P7:Q7)+O7</f>
        <v>36225</v>
      </c>
      <c r="S7" s="443">
        <v>207940</v>
      </c>
      <c r="T7" s="443">
        <v>0</v>
      </c>
      <c r="U7" s="443">
        <v>0</v>
      </c>
      <c r="V7" s="443">
        <f t="shared" ref="V7:V57" si="10">SUM(S7:U7)</f>
        <v>207940</v>
      </c>
      <c r="W7" s="443" t="s">
        <v>136</v>
      </c>
      <c r="X7" s="443">
        <v>17004</v>
      </c>
      <c r="Y7" s="443">
        <v>0</v>
      </c>
      <c r="Z7" s="459"/>
      <c r="AA7" s="460"/>
    </row>
    <row r="8" spans="1:27" ht="23.25" customHeight="1">
      <c r="A8" s="461"/>
      <c r="B8" s="462" t="s">
        <v>251</v>
      </c>
      <c r="C8" s="463"/>
      <c r="D8" s="464">
        <v>0</v>
      </c>
      <c r="E8" s="464">
        <v>0</v>
      </c>
      <c r="F8" s="464">
        <v>0</v>
      </c>
      <c r="G8" s="464">
        <f t="shared" si="7"/>
        <v>0</v>
      </c>
      <c r="H8" s="464">
        <v>0</v>
      </c>
      <c r="I8" s="464">
        <v>0</v>
      </c>
      <c r="J8" s="464">
        <v>4777</v>
      </c>
      <c r="K8" s="464">
        <v>258934</v>
      </c>
      <c r="L8" s="464">
        <v>230963</v>
      </c>
      <c r="M8" s="464">
        <v>7179</v>
      </c>
      <c r="N8" s="464">
        <v>38819</v>
      </c>
      <c r="O8" s="464">
        <f t="shared" si="8"/>
        <v>276961</v>
      </c>
      <c r="P8" s="464">
        <v>0</v>
      </c>
      <c r="Q8" s="464">
        <v>0</v>
      </c>
      <c r="R8" s="464">
        <f t="shared" si="9"/>
        <v>276961</v>
      </c>
      <c r="S8" s="464">
        <v>1124220</v>
      </c>
      <c r="T8" s="464">
        <v>0</v>
      </c>
      <c r="U8" s="464">
        <v>0</v>
      </c>
      <c r="V8" s="464">
        <f t="shared" si="10"/>
        <v>1124220</v>
      </c>
      <c r="W8" s="464">
        <v>0</v>
      </c>
      <c r="X8" s="464">
        <v>2629</v>
      </c>
      <c r="Y8" s="464">
        <v>0</v>
      </c>
      <c r="Z8" s="465"/>
      <c r="AA8" s="466"/>
    </row>
    <row r="9" spans="1:27" ht="23.25" customHeight="1">
      <c r="A9" s="1025" t="s">
        <v>229</v>
      </c>
      <c r="B9" s="1026"/>
      <c r="C9" s="440">
        <v>365392</v>
      </c>
      <c r="D9" s="442">
        <f>SUM(D10:D15)</f>
        <v>117612</v>
      </c>
      <c r="E9" s="442">
        <f t="shared" ref="E9:F9" si="11">SUM(E10:E15)</f>
        <v>0</v>
      </c>
      <c r="F9" s="442">
        <f t="shared" si="11"/>
        <v>5388</v>
      </c>
      <c r="G9" s="441">
        <f>SUM(G10:G15)</f>
        <v>123000</v>
      </c>
      <c r="H9" s="442">
        <f t="shared" ref="H9:O9" si="12">SUM(H10:H15)</f>
        <v>35315</v>
      </c>
      <c r="I9" s="442">
        <f t="shared" si="12"/>
        <v>31278</v>
      </c>
      <c r="J9" s="590">
        <f t="shared" si="12"/>
        <v>1743</v>
      </c>
      <c r="K9" s="442">
        <f t="shared" si="12"/>
        <v>726839</v>
      </c>
      <c r="L9" s="442">
        <f t="shared" si="12"/>
        <v>396841</v>
      </c>
      <c r="M9" s="442">
        <f t="shared" si="12"/>
        <v>11647</v>
      </c>
      <c r="N9" s="442">
        <f t="shared" si="12"/>
        <v>42019</v>
      </c>
      <c r="O9" s="442">
        <f t="shared" si="12"/>
        <v>450507</v>
      </c>
      <c r="P9" s="442">
        <f t="shared" ref="P9" si="13">SUM(P10:P15)</f>
        <v>0</v>
      </c>
      <c r="Q9" s="442">
        <f t="shared" ref="Q9" si="14">SUM(Q10:Q15)</f>
        <v>44412</v>
      </c>
      <c r="R9" s="442">
        <f t="shared" ref="R9" si="15">SUM(R10:R15)</f>
        <v>494919</v>
      </c>
      <c r="S9" s="442">
        <f t="shared" ref="S9" si="16">SUM(S10:S15)</f>
        <v>1749914</v>
      </c>
      <c r="T9" s="442">
        <f t="shared" ref="T9" si="17">SUM(T10:T15)</f>
        <v>0</v>
      </c>
      <c r="U9" s="442">
        <f t="shared" ref="U9" si="18">SUM(U10:U15)</f>
        <v>111931</v>
      </c>
      <c r="V9" s="442">
        <f t="shared" ref="V9" si="19">SUM(V10:V15)</f>
        <v>1861845</v>
      </c>
      <c r="W9" s="442">
        <f t="shared" ref="W9" si="20">SUM(W10:W15)</f>
        <v>1661363</v>
      </c>
      <c r="X9" s="442">
        <f t="shared" ref="X9" si="21">SUM(X10:X15)</f>
        <v>12723</v>
      </c>
      <c r="Y9" s="442">
        <f t="shared" ref="Y9" si="22">SUM(Y10:Y15)</f>
        <v>1753</v>
      </c>
      <c r="Z9" s="446">
        <f>ROUNDDOWN(V9/C9,2)</f>
        <v>5.09</v>
      </c>
      <c r="AA9" s="591"/>
    </row>
    <row r="10" spans="1:27" s="99" customFormat="1" ht="23.25" customHeight="1">
      <c r="A10" s="455"/>
      <c r="B10" s="448" t="s">
        <v>238</v>
      </c>
      <c r="C10" s="449"/>
      <c r="D10" s="450">
        <v>87132</v>
      </c>
      <c r="E10" s="450">
        <v>0</v>
      </c>
      <c r="F10" s="450">
        <v>5388</v>
      </c>
      <c r="G10" s="450">
        <f t="shared" ref="G10:G57" si="23">SUM(D10:F10)</f>
        <v>92520</v>
      </c>
      <c r="H10" s="450">
        <v>26744</v>
      </c>
      <c r="I10" s="450">
        <v>23774</v>
      </c>
      <c r="J10" s="467">
        <v>331</v>
      </c>
      <c r="K10" s="450">
        <v>513238</v>
      </c>
      <c r="L10" s="450">
        <v>287697</v>
      </c>
      <c r="M10" s="450">
        <v>9064</v>
      </c>
      <c r="N10" s="450">
        <v>29620</v>
      </c>
      <c r="O10" s="450">
        <f t="shared" si="8"/>
        <v>326381</v>
      </c>
      <c r="P10" s="450">
        <v>0</v>
      </c>
      <c r="Q10" s="450">
        <v>44412</v>
      </c>
      <c r="R10" s="450">
        <f t="shared" si="9"/>
        <v>370793</v>
      </c>
      <c r="S10" s="450">
        <v>1238151</v>
      </c>
      <c r="T10" s="450">
        <v>0</v>
      </c>
      <c r="U10" s="450">
        <v>111931</v>
      </c>
      <c r="V10" s="450">
        <f t="shared" si="10"/>
        <v>1350082</v>
      </c>
      <c r="W10" s="450">
        <v>1216626</v>
      </c>
      <c r="X10" s="450">
        <v>4829</v>
      </c>
      <c r="Y10" s="450">
        <v>1491</v>
      </c>
      <c r="Z10" s="453"/>
      <c r="AA10" s="468"/>
    </row>
    <row r="11" spans="1:27" ht="23.25" customHeight="1">
      <c r="A11" s="455"/>
      <c r="B11" s="456" t="s">
        <v>239</v>
      </c>
      <c r="C11" s="457"/>
      <c r="D11" s="443">
        <v>4234</v>
      </c>
      <c r="E11" s="443">
        <v>0</v>
      </c>
      <c r="F11" s="443">
        <v>0</v>
      </c>
      <c r="G11" s="443">
        <f t="shared" si="23"/>
        <v>4234</v>
      </c>
      <c r="H11" s="443">
        <v>1248</v>
      </c>
      <c r="I11" s="443">
        <v>1189</v>
      </c>
      <c r="J11" s="458">
        <v>285</v>
      </c>
      <c r="K11" s="443">
        <v>32500</v>
      </c>
      <c r="L11" s="443">
        <v>17625</v>
      </c>
      <c r="M11" s="443">
        <v>469</v>
      </c>
      <c r="N11" s="443">
        <v>2377</v>
      </c>
      <c r="O11" s="443">
        <f t="shared" si="8"/>
        <v>20471</v>
      </c>
      <c r="P11" s="443">
        <v>0</v>
      </c>
      <c r="Q11" s="443">
        <v>0</v>
      </c>
      <c r="R11" s="443">
        <f t="shared" si="9"/>
        <v>20471</v>
      </c>
      <c r="S11" s="443">
        <v>86025</v>
      </c>
      <c r="T11" s="443">
        <v>0</v>
      </c>
      <c r="U11" s="443">
        <v>0</v>
      </c>
      <c r="V11" s="443">
        <f t="shared" si="10"/>
        <v>86025</v>
      </c>
      <c r="W11" s="443">
        <v>83003</v>
      </c>
      <c r="X11" s="443">
        <v>1716</v>
      </c>
      <c r="Y11" s="443">
        <v>39</v>
      </c>
      <c r="Z11" s="459"/>
      <c r="AA11" s="468"/>
    </row>
    <row r="12" spans="1:27" s="99" customFormat="1" ht="23.25" customHeight="1">
      <c r="A12" s="455"/>
      <c r="B12" s="456" t="s">
        <v>131</v>
      </c>
      <c r="C12" s="457"/>
      <c r="D12" s="443">
        <v>11447</v>
      </c>
      <c r="E12" s="443">
        <v>0</v>
      </c>
      <c r="F12" s="443">
        <v>0</v>
      </c>
      <c r="G12" s="443">
        <f t="shared" si="23"/>
        <v>11447</v>
      </c>
      <c r="H12" s="443">
        <v>3439</v>
      </c>
      <c r="I12" s="443">
        <v>3089</v>
      </c>
      <c r="J12" s="458">
        <v>276</v>
      </c>
      <c r="K12" s="443">
        <v>82916</v>
      </c>
      <c r="L12" s="443">
        <v>41701</v>
      </c>
      <c r="M12" s="443">
        <v>1049</v>
      </c>
      <c r="N12" s="443">
        <v>4989</v>
      </c>
      <c r="O12" s="443">
        <f t="shared" si="8"/>
        <v>47739</v>
      </c>
      <c r="P12" s="443">
        <v>0</v>
      </c>
      <c r="Q12" s="443">
        <v>0</v>
      </c>
      <c r="R12" s="443">
        <f t="shared" si="9"/>
        <v>47739</v>
      </c>
      <c r="S12" s="443">
        <v>202145</v>
      </c>
      <c r="T12" s="443">
        <v>0</v>
      </c>
      <c r="U12" s="443">
        <v>0</v>
      </c>
      <c r="V12" s="443">
        <f t="shared" si="10"/>
        <v>202145</v>
      </c>
      <c r="W12" s="443">
        <v>177114</v>
      </c>
      <c r="X12" s="443">
        <v>3034</v>
      </c>
      <c r="Y12" s="443">
        <v>91</v>
      </c>
      <c r="Z12" s="459"/>
      <c r="AA12" s="468"/>
    </row>
    <row r="13" spans="1:27" ht="23.25" customHeight="1">
      <c r="A13" s="455"/>
      <c r="B13" s="456" t="s">
        <v>132</v>
      </c>
      <c r="C13" s="457"/>
      <c r="D13" s="443">
        <v>6247</v>
      </c>
      <c r="E13" s="443">
        <v>0</v>
      </c>
      <c r="F13" s="443">
        <v>0</v>
      </c>
      <c r="G13" s="443">
        <f t="shared" si="23"/>
        <v>6247</v>
      </c>
      <c r="H13" s="443">
        <v>1642</v>
      </c>
      <c r="I13" s="443">
        <v>1131</v>
      </c>
      <c r="J13" s="458">
        <v>285</v>
      </c>
      <c r="K13" s="443">
        <v>33087</v>
      </c>
      <c r="L13" s="443">
        <v>21748</v>
      </c>
      <c r="M13" s="443">
        <v>417</v>
      </c>
      <c r="N13" s="443">
        <v>1632</v>
      </c>
      <c r="O13" s="443">
        <f t="shared" si="8"/>
        <v>23797</v>
      </c>
      <c r="P13" s="443">
        <v>0</v>
      </c>
      <c r="Q13" s="443">
        <v>0</v>
      </c>
      <c r="R13" s="443">
        <f t="shared" si="9"/>
        <v>23797</v>
      </c>
      <c r="S13" s="443">
        <v>92663</v>
      </c>
      <c r="T13" s="443">
        <v>0</v>
      </c>
      <c r="U13" s="443">
        <v>0</v>
      </c>
      <c r="V13" s="443">
        <f t="shared" si="10"/>
        <v>92663</v>
      </c>
      <c r="W13" s="443">
        <v>65170</v>
      </c>
      <c r="X13" s="443">
        <v>632</v>
      </c>
      <c r="Y13" s="443">
        <v>59</v>
      </c>
      <c r="Z13" s="459"/>
      <c r="AA13" s="468"/>
    </row>
    <row r="14" spans="1:27" ht="23.25" customHeight="1">
      <c r="A14" s="455"/>
      <c r="B14" s="456" t="s">
        <v>135</v>
      </c>
      <c r="C14" s="457"/>
      <c r="D14" s="443">
        <v>4109</v>
      </c>
      <c r="E14" s="443">
        <v>0</v>
      </c>
      <c r="F14" s="443">
        <v>0</v>
      </c>
      <c r="G14" s="443">
        <f t="shared" si="23"/>
        <v>4109</v>
      </c>
      <c r="H14" s="443">
        <v>1108</v>
      </c>
      <c r="I14" s="443">
        <v>1016</v>
      </c>
      <c r="J14" s="458">
        <v>284</v>
      </c>
      <c r="K14" s="443">
        <v>30274</v>
      </c>
      <c r="L14" s="443">
        <v>11948</v>
      </c>
      <c r="M14" s="443">
        <v>315</v>
      </c>
      <c r="N14" s="443">
        <v>1180</v>
      </c>
      <c r="O14" s="443">
        <f t="shared" si="8"/>
        <v>13443</v>
      </c>
      <c r="P14" s="443">
        <v>0</v>
      </c>
      <c r="Q14" s="443">
        <v>0</v>
      </c>
      <c r="R14" s="443">
        <f t="shared" si="9"/>
        <v>13443</v>
      </c>
      <c r="S14" s="443">
        <v>54700</v>
      </c>
      <c r="T14" s="443">
        <v>0</v>
      </c>
      <c r="U14" s="443">
        <v>0</v>
      </c>
      <c r="V14" s="443">
        <f t="shared" si="10"/>
        <v>54700</v>
      </c>
      <c r="W14" s="443">
        <v>49276</v>
      </c>
      <c r="X14" s="443">
        <v>659</v>
      </c>
      <c r="Y14" s="443">
        <v>32</v>
      </c>
      <c r="Z14" s="459"/>
      <c r="AA14" s="468"/>
    </row>
    <row r="15" spans="1:27" ht="23.25" customHeight="1">
      <c r="A15" s="455"/>
      <c r="B15" s="462" t="s">
        <v>160</v>
      </c>
      <c r="C15" s="463"/>
      <c r="D15" s="464">
        <v>4443</v>
      </c>
      <c r="E15" s="464">
        <v>0</v>
      </c>
      <c r="F15" s="464">
        <v>0</v>
      </c>
      <c r="G15" s="464">
        <f t="shared" si="23"/>
        <v>4443</v>
      </c>
      <c r="H15" s="464">
        <v>1134</v>
      </c>
      <c r="I15" s="464">
        <v>1079</v>
      </c>
      <c r="J15" s="592">
        <v>282</v>
      </c>
      <c r="K15" s="464">
        <v>34824</v>
      </c>
      <c r="L15" s="464">
        <v>16122</v>
      </c>
      <c r="M15" s="464">
        <v>333</v>
      </c>
      <c r="N15" s="464">
        <v>2221</v>
      </c>
      <c r="O15" s="464">
        <f t="shared" si="8"/>
        <v>18676</v>
      </c>
      <c r="P15" s="464">
        <v>0</v>
      </c>
      <c r="Q15" s="464">
        <v>0</v>
      </c>
      <c r="R15" s="464">
        <f t="shared" si="9"/>
        <v>18676</v>
      </c>
      <c r="S15" s="464">
        <v>76230</v>
      </c>
      <c r="T15" s="464">
        <v>0</v>
      </c>
      <c r="U15" s="464">
        <v>0</v>
      </c>
      <c r="V15" s="464">
        <f t="shared" si="10"/>
        <v>76230</v>
      </c>
      <c r="W15" s="464">
        <v>70174</v>
      </c>
      <c r="X15" s="464">
        <v>1853</v>
      </c>
      <c r="Y15" s="464">
        <v>41</v>
      </c>
      <c r="Z15" s="465"/>
      <c r="AA15" s="593"/>
    </row>
    <row r="16" spans="1:27" ht="23.25" customHeight="1">
      <c r="A16" s="1025" t="s">
        <v>230</v>
      </c>
      <c r="B16" s="1026"/>
      <c r="C16" s="440">
        <v>98224</v>
      </c>
      <c r="D16" s="442">
        <f>SUM(D17:D18)</f>
        <v>66898</v>
      </c>
      <c r="E16" s="442">
        <f t="shared" ref="E16:J16" si="24">SUM(E17:E18)</f>
        <v>0</v>
      </c>
      <c r="F16" s="442">
        <f t="shared" si="24"/>
        <v>6718</v>
      </c>
      <c r="G16" s="442">
        <f t="shared" si="24"/>
        <v>73616</v>
      </c>
      <c r="H16" s="442">
        <f t="shared" si="24"/>
        <v>7394</v>
      </c>
      <c r="I16" s="442">
        <f t="shared" si="24"/>
        <v>6466</v>
      </c>
      <c r="J16" s="590">
        <f t="shared" si="24"/>
        <v>572</v>
      </c>
      <c r="K16" s="442" t="s">
        <v>136</v>
      </c>
      <c r="L16" s="442">
        <f t="shared" ref="L16:Y16" si="25">SUM(L17:L18)</f>
        <v>62518</v>
      </c>
      <c r="M16" s="442">
        <f t="shared" si="25"/>
        <v>1443</v>
      </c>
      <c r="N16" s="442">
        <f t="shared" si="25"/>
        <v>5476</v>
      </c>
      <c r="O16" s="442">
        <f t="shared" si="25"/>
        <v>69437</v>
      </c>
      <c r="P16" s="442">
        <f t="shared" si="25"/>
        <v>0</v>
      </c>
      <c r="Q16" s="442">
        <f t="shared" si="25"/>
        <v>3392</v>
      </c>
      <c r="R16" s="442">
        <f t="shared" si="25"/>
        <v>72829</v>
      </c>
      <c r="S16" s="442">
        <f t="shared" si="25"/>
        <v>266049</v>
      </c>
      <c r="T16" s="442">
        <f t="shared" si="25"/>
        <v>0</v>
      </c>
      <c r="U16" s="442">
        <f t="shared" si="25"/>
        <v>8263</v>
      </c>
      <c r="V16" s="442">
        <f t="shared" si="25"/>
        <v>274312</v>
      </c>
      <c r="W16" s="442">
        <f t="shared" si="25"/>
        <v>246637</v>
      </c>
      <c r="X16" s="442">
        <f t="shared" si="25"/>
        <v>17722</v>
      </c>
      <c r="Y16" s="442">
        <f t="shared" si="25"/>
        <v>658</v>
      </c>
      <c r="Z16" s="446">
        <f>ROUNDDOWN(V16/C16,2)</f>
        <v>2.79</v>
      </c>
      <c r="AA16" s="147"/>
    </row>
    <row r="17" spans="1:27" s="99" customFormat="1" ht="23.25" customHeight="1">
      <c r="A17" s="455"/>
      <c r="B17" s="448" t="s">
        <v>133</v>
      </c>
      <c r="C17" s="449"/>
      <c r="D17" s="450">
        <v>60451</v>
      </c>
      <c r="E17" s="450">
        <v>0</v>
      </c>
      <c r="F17" s="450">
        <v>6718</v>
      </c>
      <c r="G17" s="450">
        <f t="shared" si="23"/>
        <v>67169</v>
      </c>
      <c r="H17" s="450">
        <v>7394</v>
      </c>
      <c r="I17" s="450">
        <v>6466</v>
      </c>
      <c r="J17" s="467">
        <v>286</v>
      </c>
      <c r="K17" s="450" t="s">
        <v>136</v>
      </c>
      <c r="L17" s="450">
        <v>51969</v>
      </c>
      <c r="M17" s="450">
        <v>1117</v>
      </c>
      <c r="N17" s="450">
        <v>3690</v>
      </c>
      <c r="O17" s="450">
        <f t="shared" si="8"/>
        <v>56776</v>
      </c>
      <c r="P17" s="450">
        <v>0</v>
      </c>
      <c r="Q17" s="450">
        <v>3392</v>
      </c>
      <c r="R17" s="450">
        <f t="shared" si="9"/>
        <v>60168</v>
      </c>
      <c r="S17" s="450">
        <v>211528</v>
      </c>
      <c r="T17" s="450">
        <v>0</v>
      </c>
      <c r="U17" s="450">
        <v>8263</v>
      </c>
      <c r="V17" s="450">
        <f t="shared" si="10"/>
        <v>219791</v>
      </c>
      <c r="W17" s="450">
        <v>200290</v>
      </c>
      <c r="X17" s="450">
        <v>16767</v>
      </c>
      <c r="Y17" s="450">
        <v>562</v>
      </c>
      <c r="Z17" s="453"/>
      <c r="AA17" s="468" t="s">
        <v>437</v>
      </c>
    </row>
    <row r="18" spans="1:27" ht="23.25" customHeight="1">
      <c r="A18" s="461"/>
      <c r="B18" s="462" t="s">
        <v>240</v>
      </c>
      <c r="C18" s="463"/>
      <c r="D18" s="592">
        <v>6447</v>
      </c>
      <c r="E18" s="464">
        <v>0</v>
      </c>
      <c r="F18" s="464">
        <v>0</v>
      </c>
      <c r="G18" s="592">
        <f t="shared" si="23"/>
        <v>6447</v>
      </c>
      <c r="H18" s="592" t="s">
        <v>136</v>
      </c>
      <c r="I18" s="464" t="s">
        <v>136</v>
      </c>
      <c r="J18" s="592">
        <v>286</v>
      </c>
      <c r="K18" s="464" t="s">
        <v>136</v>
      </c>
      <c r="L18" s="464">
        <v>10549</v>
      </c>
      <c r="M18" s="464">
        <v>326</v>
      </c>
      <c r="N18" s="464">
        <v>1786</v>
      </c>
      <c r="O18" s="464">
        <f t="shared" si="8"/>
        <v>12661</v>
      </c>
      <c r="P18" s="464">
        <v>0</v>
      </c>
      <c r="Q18" s="464">
        <v>0</v>
      </c>
      <c r="R18" s="464">
        <f t="shared" si="9"/>
        <v>12661</v>
      </c>
      <c r="S18" s="464">
        <v>54521</v>
      </c>
      <c r="T18" s="464">
        <v>0</v>
      </c>
      <c r="U18" s="464">
        <v>0</v>
      </c>
      <c r="V18" s="464">
        <f t="shared" si="10"/>
        <v>54521</v>
      </c>
      <c r="W18" s="464">
        <v>46347</v>
      </c>
      <c r="X18" s="464">
        <v>955</v>
      </c>
      <c r="Y18" s="464">
        <v>96</v>
      </c>
      <c r="Z18" s="465"/>
      <c r="AA18" s="466"/>
    </row>
    <row r="19" spans="1:27" ht="23.25" customHeight="1">
      <c r="A19" s="1025" t="s">
        <v>231</v>
      </c>
      <c r="B19" s="1026"/>
      <c r="C19" s="440">
        <v>210539</v>
      </c>
      <c r="D19" s="442">
        <f>SUM(D20:D23)</f>
        <v>92501</v>
      </c>
      <c r="E19" s="442">
        <f t="shared" ref="E19:Y19" si="26">SUM(E20:E23)</f>
        <v>0</v>
      </c>
      <c r="F19" s="442">
        <f t="shared" si="26"/>
        <v>9720</v>
      </c>
      <c r="G19" s="442">
        <f t="shared" si="26"/>
        <v>102221</v>
      </c>
      <c r="H19" s="442">
        <f t="shared" si="26"/>
        <v>18434</v>
      </c>
      <c r="I19" s="442">
        <f t="shared" si="26"/>
        <v>17125</v>
      </c>
      <c r="J19" s="590">
        <f t="shared" si="26"/>
        <v>1493</v>
      </c>
      <c r="K19" s="442">
        <f t="shared" si="26"/>
        <v>543236</v>
      </c>
      <c r="L19" s="442">
        <f t="shared" si="26"/>
        <v>174311</v>
      </c>
      <c r="M19" s="442">
        <f t="shared" si="26"/>
        <v>6255</v>
      </c>
      <c r="N19" s="442">
        <f t="shared" si="26"/>
        <v>37175</v>
      </c>
      <c r="O19" s="442">
        <f t="shared" si="26"/>
        <v>217741</v>
      </c>
      <c r="P19" s="442">
        <f t="shared" si="26"/>
        <v>0</v>
      </c>
      <c r="Q19" s="442">
        <f t="shared" si="26"/>
        <v>27164</v>
      </c>
      <c r="R19" s="442">
        <f t="shared" si="26"/>
        <v>244905</v>
      </c>
      <c r="S19" s="442">
        <f t="shared" si="26"/>
        <v>810746</v>
      </c>
      <c r="T19" s="442">
        <f t="shared" si="26"/>
        <v>0</v>
      </c>
      <c r="U19" s="442">
        <f t="shared" si="26"/>
        <v>121788</v>
      </c>
      <c r="V19" s="442">
        <f t="shared" si="26"/>
        <v>932534</v>
      </c>
      <c r="W19" s="442">
        <f t="shared" si="26"/>
        <v>872528</v>
      </c>
      <c r="X19" s="442">
        <f t="shared" si="26"/>
        <v>75918</v>
      </c>
      <c r="Y19" s="442">
        <f t="shared" si="26"/>
        <v>3501</v>
      </c>
      <c r="Z19" s="446">
        <f>ROUNDDOWN(V19/C19,2)</f>
        <v>4.42</v>
      </c>
      <c r="AA19" s="591"/>
    </row>
    <row r="20" spans="1:27" ht="23.25" customHeight="1">
      <c r="A20" s="455"/>
      <c r="B20" s="448" t="s">
        <v>232</v>
      </c>
      <c r="C20" s="449"/>
      <c r="D20" s="450">
        <v>46123</v>
      </c>
      <c r="E20" s="450">
        <v>0</v>
      </c>
      <c r="F20" s="450">
        <v>9720</v>
      </c>
      <c r="G20" s="450">
        <f t="shared" si="23"/>
        <v>55843</v>
      </c>
      <c r="H20" s="450">
        <v>10022</v>
      </c>
      <c r="I20" s="450">
        <v>9481</v>
      </c>
      <c r="J20" s="467">
        <v>610</v>
      </c>
      <c r="K20" s="450">
        <v>273181</v>
      </c>
      <c r="L20" s="450">
        <v>100853</v>
      </c>
      <c r="M20" s="450">
        <v>3546</v>
      </c>
      <c r="N20" s="450">
        <v>22312</v>
      </c>
      <c r="O20" s="450">
        <f t="shared" si="8"/>
        <v>126711</v>
      </c>
      <c r="P20" s="450">
        <v>0</v>
      </c>
      <c r="Q20" s="450">
        <v>27164</v>
      </c>
      <c r="R20" s="450">
        <f t="shared" si="9"/>
        <v>153875</v>
      </c>
      <c r="S20" s="450">
        <v>396381</v>
      </c>
      <c r="T20" s="450">
        <v>0</v>
      </c>
      <c r="U20" s="450">
        <v>121788</v>
      </c>
      <c r="V20" s="450">
        <f t="shared" si="10"/>
        <v>518169</v>
      </c>
      <c r="W20" s="450">
        <v>492295</v>
      </c>
      <c r="X20" s="450">
        <v>65399</v>
      </c>
      <c r="Y20" s="450">
        <v>3182</v>
      </c>
      <c r="Z20" s="453"/>
      <c r="AA20" s="468"/>
    </row>
    <row r="21" spans="1:27" ht="23.25" customHeight="1">
      <c r="A21" s="455"/>
      <c r="B21" s="456" t="s">
        <v>218</v>
      </c>
      <c r="C21" s="457"/>
      <c r="D21" s="443">
        <v>10486</v>
      </c>
      <c r="E21" s="443">
        <v>0</v>
      </c>
      <c r="F21" s="443">
        <v>0</v>
      </c>
      <c r="G21" s="443">
        <f t="shared" si="23"/>
        <v>10486</v>
      </c>
      <c r="H21" s="443">
        <v>2007</v>
      </c>
      <c r="I21" s="443">
        <v>1855</v>
      </c>
      <c r="J21" s="458">
        <v>317</v>
      </c>
      <c r="K21" s="443">
        <v>56046</v>
      </c>
      <c r="L21" s="443">
        <v>18491</v>
      </c>
      <c r="M21" s="443">
        <v>868</v>
      </c>
      <c r="N21" s="443">
        <v>4935</v>
      </c>
      <c r="O21" s="443">
        <f t="shared" si="8"/>
        <v>24294</v>
      </c>
      <c r="P21" s="443">
        <v>0</v>
      </c>
      <c r="Q21" s="443">
        <v>0</v>
      </c>
      <c r="R21" s="443">
        <f t="shared" si="9"/>
        <v>24294</v>
      </c>
      <c r="S21" s="443">
        <v>112685</v>
      </c>
      <c r="T21" s="443">
        <v>0</v>
      </c>
      <c r="U21" s="443">
        <v>0</v>
      </c>
      <c r="V21" s="443">
        <f t="shared" si="10"/>
        <v>112685</v>
      </c>
      <c r="W21" s="443">
        <v>104226</v>
      </c>
      <c r="X21" s="443">
        <v>3179</v>
      </c>
      <c r="Y21" s="443">
        <v>73</v>
      </c>
      <c r="Z21" s="459"/>
      <c r="AA21" s="468"/>
    </row>
    <row r="22" spans="1:27" ht="23.25" customHeight="1">
      <c r="A22" s="455"/>
      <c r="B22" s="456" t="s">
        <v>220</v>
      </c>
      <c r="C22" s="457"/>
      <c r="D22" s="443">
        <v>22124</v>
      </c>
      <c r="E22" s="443">
        <v>0</v>
      </c>
      <c r="F22" s="443">
        <v>0</v>
      </c>
      <c r="G22" s="443">
        <f t="shared" si="23"/>
        <v>22124</v>
      </c>
      <c r="H22" s="443">
        <v>3670</v>
      </c>
      <c r="I22" s="443">
        <v>3291</v>
      </c>
      <c r="J22" s="458">
        <v>283</v>
      </c>
      <c r="K22" s="443">
        <v>141155</v>
      </c>
      <c r="L22" s="443">
        <v>28487</v>
      </c>
      <c r="M22" s="443">
        <v>701</v>
      </c>
      <c r="N22" s="443">
        <v>6166</v>
      </c>
      <c r="O22" s="443">
        <f t="shared" si="8"/>
        <v>35354</v>
      </c>
      <c r="P22" s="443">
        <v>0</v>
      </c>
      <c r="Q22" s="443">
        <v>0</v>
      </c>
      <c r="R22" s="443">
        <f t="shared" si="9"/>
        <v>35354</v>
      </c>
      <c r="S22" s="443">
        <v>169189</v>
      </c>
      <c r="T22" s="443">
        <v>0</v>
      </c>
      <c r="U22" s="443">
        <v>0</v>
      </c>
      <c r="V22" s="443">
        <f t="shared" si="10"/>
        <v>169189</v>
      </c>
      <c r="W22" s="443">
        <v>154159</v>
      </c>
      <c r="X22" s="443">
        <v>3884</v>
      </c>
      <c r="Y22" s="443">
        <v>112</v>
      </c>
      <c r="Z22" s="459"/>
      <c r="AA22" s="454"/>
    </row>
    <row r="23" spans="1:27" ht="23.25" customHeight="1">
      <c r="A23" s="461"/>
      <c r="B23" s="462" t="s">
        <v>217</v>
      </c>
      <c r="C23" s="463"/>
      <c r="D23" s="464">
        <v>13768</v>
      </c>
      <c r="E23" s="464">
        <v>0</v>
      </c>
      <c r="F23" s="464">
        <v>0</v>
      </c>
      <c r="G23" s="464">
        <f t="shared" si="23"/>
        <v>13768</v>
      </c>
      <c r="H23" s="464">
        <v>2735</v>
      </c>
      <c r="I23" s="464">
        <v>2498</v>
      </c>
      <c r="J23" s="592">
        <v>283</v>
      </c>
      <c r="K23" s="464">
        <v>72854</v>
      </c>
      <c r="L23" s="464">
        <v>26480</v>
      </c>
      <c r="M23" s="464">
        <v>1140</v>
      </c>
      <c r="N23" s="464">
        <v>3762</v>
      </c>
      <c r="O23" s="464">
        <f t="shared" si="8"/>
        <v>31382</v>
      </c>
      <c r="P23" s="464">
        <v>0</v>
      </c>
      <c r="Q23" s="464">
        <v>0</v>
      </c>
      <c r="R23" s="464">
        <f t="shared" si="9"/>
        <v>31382</v>
      </c>
      <c r="S23" s="464">
        <v>132491</v>
      </c>
      <c r="T23" s="464">
        <v>0</v>
      </c>
      <c r="U23" s="464">
        <v>0</v>
      </c>
      <c r="V23" s="464">
        <f t="shared" si="10"/>
        <v>132491</v>
      </c>
      <c r="W23" s="464">
        <v>121848</v>
      </c>
      <c r="X23" s="464">
        <v>3456</v>
      </c>
      <c r="Y23" s="464">
        <v>134</v>
      </c>
      <c r="Z23" s="465"/>
      <c r="AA23" s="593"/>
    </row>
    <row r="24" spans="1:27" ht="23.25" customHeight="1">
      <c r="A24" s="1025" t="s">
        <v>234</v>
      </c>
      <c r="B24" s="1026"/>
      <c r="C24" s="440">
        <v>221629</v>
      </c>
      <c r="D24" s="442">
        <f>SUM(D25:D29)</f>
        <v>116796</v>
      </c>
      <c r="E24" s="442">
        <f t="shared" ref="E24:Y24" si="27">SUM(E25:E29)</f>
        <v>0</v>
      </c>
      <c r="F24" s="442">
        <f t="shared" si="27"/>
        <v>0</v>
      </c>
      <c r="G24" s="442">
        <f t="shared" si="27"/>
        <v>116796</v>
      </c>
      <c r="H24" s="442">
        <f t="shared" si="27"/>
        <v>66211</v>
      </c>
      <c r="I24" s="442">
        <f t="shared" si="27"/>
        <v>56326</v>
      </c>
      <c r="J24" s="590">
        <f t="shared" si="27"/>
        <v>1320</v>
      </c>
      <c r="K24" s="442">
        <f t="shared" si="27"/>
        <v>571570</v>
      </c>
      <c r="L24" s="442">
        <f t="shared" si="27"/>
        <v>331579</v>
      </c>
      <c r="M24" s="442">
        <f t="shared" si="27"/>
        <v>22655</v>
      </c>
      <c r="N24" s="442">
        <f t="shared" si="27"/>
        <v>89344</v>
      </c>
      <c r="O24" s="442">
        <f t="shared" si="27"/>
        <v>443578</v>
      </c>
      <c r="P24" s="442">
        <f t="shared" si="27"/>
        <v>0</v>
      </c>
      <c r="Q24" s="442">
        <f t="shared" si="27"/>
        <v>0</v>
      </c>
      <c r="R24" s="442">
        <f t="shared" si="27"/>
        <v>443578</v>
      </c>
      <c r="S24" s="442">
        <f t="shared" si="27"/>
        <v>773488</v>
      </c>
      <c r="T24" s="442">
        <f t="shared" si="27"/>
        <v>0</v>
      </c>
      <c r="U24" s="442">
        <f t="shared" si="27"/>
        <v>0</v>
      </c>
      <c r="V24" s="442">
        <f t="shared" si="27"/>
        <v>773488</v>
      </c>
      <c r="W24" s="442">
        <f t="shared" si="27"/>
        <v>695010</v>
      </c>
      <c r="X24" s="442">
        <f t="shared" si="27"/>
        <v>13878</v>
      </c>
      <c r="Y24" s="442">
        <f t="shared" si="27"/>
        <v>1614</v>
      </c>
      <c r="Z24" s="446">
        <f>ROUNDDOWN(V24/C24,2)</f>
        <v>3.49</v>
      </c>
      <c r="AA24" s="591"/>
    </row>
    <row r="25" spans="1:27" ht="23.25" customHeight="1">
      <c r="A25" s="455"/>
      <c r="B25" s="448" t="s">
        <v>233</v>
      </c>
      <c r="C25" s="449"/>
      <c r="D25" s="680">
        <v>60559</v>
      </c>
      <c r="E25" s="680">
        <v>0</v>
      </c>
      <c r="F25" s="680">
        <v>0</v>
      </c>
      <c r="G25" s="680">
        <f t="shared" si="23"/>
        <v>60559</v>
      </c>
      <c r="H25" s="680">
        <v>54706</v>
      </c>
      <c r="I25" s="680">
        <v>45842</v>
      </c>
      <c r="J25" s="681">
        <v>271</v>
      </c>
      <c r="K25" s="680">
        <v>200802</v>
      </c>
      <c r="L25" s="680">
        <v>95685</v>
      </c>
      <c r="M25" s="680">
        <v>6410</v>
      </c>
      <c r="N25" s="680">
        <v>17296</v>
      </c>
      <c r="O25" s="680">
        <f t="shared" si="8"/>
        <v>119391</v>
      </c>
      <c r="P25" s="680">
        <v>0</v>
      </c>
      <c r="Q25" s="680">
        <v>0</v>
      </c>
      <c r="R25" s="680">
        <f t="shared" si="9"/>
        <v>119391</v>
      </c>
      <c r="S25" s="680">
        <v>378486</v>
      </c>
      <c r="T25" s="680">
        <v>0</v>
      </c>
      <c r="U25" s="680">
        <v>0</v>
      </c>
      <c r="V25" s="680">
        <f t="shared" si="10"/>
        <v>378486</v>
      </c>
      <c r="W25" s="680">
        <v>331273</v>
      </c>
      <c r="X25" s="680">
        <v>9348</v>
      </c>
      <c r="Y25" s="680">
        <v>1132</v>
      </c>
      <c r="Z25" s="453"/>
      <c r="AA25" s="682"/>
    </row>
    <row r="26" spans="1:27" ht="23.25" customHeight="1">
      <c r="A26" s="455"/>
      <c r="B26" s="456" t="s">
        <v>192</v>
      </c>
      <c r="C26" s="457"/>
      <c r="D26" s="443">
        <v>10625</v>
      </c>
      <c r="E26" s="443">
        <v>0</v>
      </c>
      <c r="F26" s="443">
        <v>0</v>
      </c>
      <c r="G26" s="443">
        <f t="shared" si="23"/>
        <v>10625</v>
      </c>
      <c r="H26" s="443">
        <v>2268</v>
      </c>
      <c r="I26" s="443">
        <v>2085</v>
      </c>
      <c r="J26" s="458">
        <v>273</v>
      </c>
      <c r="K26" s="443">
        <v>52423</v>
      </c>
      <c r="L26" s="443">
        <v>70556</v>
      </c>
      <c r="M26" s="443">
        <v>5188</v>
      </c>
      <c r="N26" s="443">
        <v>22769</v>
      </c>
      <c r="O26" s="443">
        <f t="shared" si="8"/>
        <v>98513</v>
      </c>
      <c r="P26" s="443">
        <v>0</v>
      </c>
      <c r="Q26" s="443">
        <v>0</v>
      </c>
      <c r="R26" s="443">
        <f t="shared" si="9"/>
        <v>98513</v>
      </c>
      <c r="S26" s="443">
        <v>98513</v>
      </c>
      <c r="T26" s="443">
        <v>0</v>
      </c>
      <c r="U26" s="443">
        <v>0</v>
      </c>
      <c r="V26" s="443">
        <f t="shared" si="10"/>
        <v>98513</v>
      </c>
      <c r="W26" s="443">
        <v>89772</v>
      </c>
      <c r="X26" s="443">
        <v>1027</v>
      </c>
      <c r="Y26" s="443">
        <v>134</v>
      </c>
      <c r="Z26" s="459"/>
      <c r="AA26" s="468"/>
    </row>
    <row r="27" spans="1:27" ht="23.25" customHeight="1">
      <c r="A27" s="455"/>
      <c r="B27" s="456" t="s">
        <v>194</v>
      </c>
      <c r="C27" s="457"/>
      <c r="D27" s="443">
        <v>17403</v>
      </c>
      <c r="E27" s="443">
        <v>0</v>
      </c>
      <c r="F27" s="443">
        <v>0</v>
      </c>
      <c r="G27" s="443">
        <f t="shared" si="23"/>
        <v>17403</v>
      </c>
      <c r="H27" s="443">
        <v>4334</v>
      </c>
      <c r="I27" s="443">
        <v>3840</v>
      </c>
      <c r="J27" s="458">
        <v>220</v>
      </c>
      <c r="K27" s="443">
        <v>79561</v>
      </c>
      <c r="L27" s="443">
        <v>111102</v>
      </c>
      <c r="M27" s="443">
        <v>7705</v>
      </c>
      <c r="N27" s="443">
        <v>26721</v>
      </c>
      <c r="O27" s="443">
        <f t="shared" si="8"/>
        <v>145528</v>
      </c>
      <c r="P27" s="443">
        <v>0</v>
      </c>
      <c r="Q27" s="443">
        <v>0</v>
      </c>
      <c r="R27" s="443">
        <f t="shared" si="9"/>
        <v>145528</v>
      </c>
      <c r="S27" s="443">
        <v>145528</v>
      </c>
      <c r="T27" s="443">
        <v>0</v>
      </c>
      <c r="U27" s="443">
        <v>0</v>
      </c>
      <c r="V27" s="443">
        <f t="shared" si="10"/>
        <v>145528</v>
      </c>
      <c r="W27" s="443">
        <v>133842</v>
      </c>
      <c r="X27" s="443">
        <v>1401</v>
      </c>
      <c r="Y27" s="443">
        <v>227</v>
      </c>
      <c r="Z27" s="459"/>
      <c r="AA27" s="454"/>
    </row>
    <row r="28" spans="1:27" ht="23.25" customHeight="1">
      <c r="A28" s="455"/>
      <c r="B28" s="456" t="s">
        <v>242</v>
      </c>
      <c r="C28" s="457"/>
      <c r="D28" s="443">
        <v>12586</v>
      </c>
      <c r="E28" s="443">
        <v>0</v>
      </c>
      <c r="F28" s="443">
        <v>0</v>
      </c>
      <c r="G28" s="443">
        <f t="shared" si="23"/>
        <v>12586</v>
      </c>
      <c r="H28" s="443">
        <v>2228</v>
      </c>
      <c r="I28" s="443">
        <v>2000</v>
      </c>
      <c r="J28" s="458">
        <v>269</v>
      </c>
      <c r="K28" s="443">
        <v>49993</v>
      </c>
      <c r="L28" s="443">
        <v>21411</v>
      </c>
      <c r="M28" s="443">
        <v>1580</v>
      </c>
      <c r="N28" s="443">
        <v>4705</v>
      </c>
      <c r="O28" s="443">
        <f t="shared" si="8"/>
        <v>27696</v>
      </c>
      <c r="P28" s="443">
        <v>0</v>
      </c>
      <c r="Q28" s="443">
        <v>0</v>
      </c>
      <c r="R28" s="443">
        <f t="shared" si="9"/>
        <v>27696</v>
      </c>
      <c r="S28" s="443">
        <v>98511</v>
      </c>
      <c r="T28" s="443">
        <v>0</v>
      </c>
      <c r="U28" s="443">
        <v>0</v>
      </c>
      <c r="V28" s="443">
        <f t="shared" si="10"/>
        <v>98511</v>
      </c>
      <c r="W28" s="443">
        <v>89318</v>
      </c>
      <c r="X28" s="443">
        <v>2102</v>
      </c>
      <c r="Y28" s="443">
        <v>121</v>
      </c>
      <c r="Z28" s="459"/>
      <c r="AA28" s="468"/>
    </row>
    <row r="29" spans="1:27" ht="23.25" customHeight="1">
      <c r="A29" s="461"/>
      <c r="B29" s="462" t="s">
        <v>330</v>
      </c>
      <c r="C29" s="463"/>
      <c r="D29" s="464">
        <v>15623</v>
      </c>
      <c r="E29" s="464">
        <v>0</v>
      </c>
      <c r="F29" s="464">
        <v>0</v>
      </c>
      <c r="G29" s="464">
        <f t="shared" si="23"/>
        <v>15623</v>
      </c>
      <c r="H29" s="464">
        <v>2675</v>
      </c>
      <c r="I29" s="464">
        <v>2559</v>
      </c>
      <c r="J29" s="592">
        <v>287</v>
      </c>
      <c r="K29" s="464">
        <v>188791</v>
      </c>
      <c r="L29" s="464">
        <v>32825</v>
      </c>
      <c r="M29" s="464">
        <v>1772</v>
      </c>
      <c r="N29" s="464">
        <v>17853</v>
      </c>
      <c r="O29" s="464">
        <f t="shared" si="8"/>
        <v>52450</v>
      </c>
      <c r="P29" s="464">
        <v>0</v>
      </c>
      <c r="Q29" s="464">
        <v>0</v>
      </c>
      <c r="R29" s="464">
        <f t="shared" si="9"/>
        <v>52450</v>
      </c>
      <c r="S29" s="464">
        <v>52450</v>
      </c>
      <c r="T29" s="464">
        <v>0</v>
      </c>
      <c r="U29" s="464">
        <v>0</v>
      </c>
      <c r="V29" s="464">
        <f t="shared" si="10"/>
        <v>52450</v>
      </c>
      <c r="W29" s="464">
        <v>50805</v>
      </c>
      <c r="X29" s="464">
        <v>0</v>
      </c>
      <c r="Y29" s="464">
        <v>0</v>
      </c>
      <c r="Z29" s="465"/>
      <c r="AA29" s="593"/>
    </row>
    <row r="30" spans="1:27" ht="23.25" customHeight="1">
      <c r="A30" s="1018" t="s">
        <v>195</v>
      </c>
      <c r="B30" s="1019"/>
      <c r="C30" s="440">
        <v>41683</v>
      </c>
      <c r="D30" s="749">
        <v>50479</v>
      </c>
      <c r="E30" s="749">
        <v>0</v>
      </c>
      <c r="F30" s="749">
        <v>0</v>
      </c>
      <c r="G30" s="749">
        <f t="shared" si="23"/>
        <v>50479</v>
      </c>
      <c r="H30" s="749">
        <v>5448</v>
      </c>
      <c r="I30" s="749">
        <v>4125</v>
      </c>
      <c r="J30" s="750">
        <v>281</v>
      </c>
      <c r="K30" s="749" t="s">
        <v>136</v>
      </c>
      <c r="L30" s="749">
        <v>50615</v>
      </c>
      <c r="M30" s="749">
        <v>1592</v>
      </c>
      <c r="N30" s="749">
        <v>13103</v>
      </c>
      <c r="O30" s="749">
        <f t="shared" si="8"/>
        <v>65310</v>
      </c>
      <c r="P30" s="749">
        <v>2584</v>
      </c>
      <c r="Q30" s="749">
        <v>498</v>
      </c>
      <c r="R30" s="749">
        <f t="shared" si="9"/>
        <v>68392</v>
      </c>
      <c r="S30" s="749">
        <v>255510</v>
      </c>
      <c r="T30" s="749">
        <v>10038</v>
      </c>
      <c r="U30" s="749">
        <v>1331</v>
      </c>
      <c r="V30" s="749">
        <f t="shared" si="10"/>
        <v>266879</v>
      </c>
      <c r="W30" s="749">
        <v>200280</v>
      </c>
      <c r="X30" s="749">
        <v>9962</v>
      </c>
      <c r="Y30" s="749">
        <v>1291</v>
      </c>
      <c r="Z30" s="446">
        <f>ROUNDDOWN(V30/C30,2)</f>
        <v>6.4</v>
      </c>
      <c r="AA30" s="751"/>
    </row>
    <row r="31" spans="1:27" ht="23.25" customHeight="1">
      <c r="A31" s="1018" t="s">
        <v>196</v>
      </c>
      <c r="B31" s="1019"/>
      <c r="C31" s="463">
        <v>73123</v>
      </c>
      <c r="D31" s="752">
        <v>65191</v>
      </c>
      <c r="E31" s="752">
        <v>0</v>
      </c>
      <c r="F31" s="752">
        <v>0</v>
      </c>
      <c r="G31" s="752">
        <f t="shared" si="23"/>
        <v>65191</v>
      </c>
      <c r="H31" s="752">
        <v>5178</v>
      </c>
      <c r="I31" s="752">
        <v>4538</v>
      </c>
      <c r="J31" s="753">
        <v>281</v>
      </c>
      <c r="K31" s="752" t="s">
        <v>372</v>
      </c>
      <c r="L31" s="752">
        <v>40560</v>
      </c>
      <c r="M31" s="752">
        <v>1119</v>
      </c>
      <c r="N31" s="752">
        <v>5467</v>
      </c>
      <c r="O31" s="752">
        <f t="shared" si="8"/>
        <v>47146</v>
      </c>
      <c r="P31" s="752">
        <v>0</v>
      </c>
      <c r="Q31" s="752">
        <v>0</v>
      </c>
      <c r="R31" s="752">
        <f t="shared" si="9"/>
        <v>47146</v>
      </c>
      <c r="S31" s="752">
        <v>201765</v>
      </c>
      <c r="T31" s="752">
        <v>0</v>
      </c>
      <c r="U31" s="752">
        <v>0</v>
      </c>
      <c r="V31" s="752">
        <f t="shared" si="10"/>
        <v>201765</v>
      </c>
      <c r="W31" s="752">
        <v>195765</v>
      </c>
      <c r="X31" s="752">
        <v>25970</v>
      </c>
      <c r="Y31" s="752">
        <v>464</v>
      </c>
      <c r="Z31" s="465">
        <f>ROUNDDOWN(V31/C31,2)</f>
        <v>2.75</v>
      </c>
      <c r="AA31" s="754"/>
    </row>
    <row r="32" spans="1:27" ht="23.25" customHeight="1">
      <c r="A32" s="1025" t="s">
        <v>235</v>
      </c>
      <c r="B32" s="1026"/>
      <c r="C32" s="440">
        <v>70323</v>
      </c>
      <c r="D32" s="442">
        <f>SUM(D33:D34)</f>
        <v>37296</v>
      </c>
      <c r="E32" s="442">
        <f t="shared" ref="E32:G32" si="28">SUM(E33:E34)</f>
        <v>0</v>
      </c>
      <c r="F32" s="442">
        <f t="shared" si="28"/>
        <v>2915</v>
      </c>
      <c r="G32" s="442">
        <f t="shared" si="28"/>
        <v>40211</v>
      </c>
      <c r="H32" s="442" t="s">
        <v>136</v>
      </c>
      <c r="I32" s="442" t="s">
        <v>136</v>
      </c>
      <c r="J32" s="590">
        <f t="shared" ref="J32:Y32" si="29">SUM(J33:J34)</f>
        <v>2951</v>
      </c>
      <c r="K32" s="442">
        <f t="shared" si="29"/>
        <v>93656</v>
      </c>
      <c r="L32" s="442">
        <f t="shared" si="29"/>
        <v>73048</v>
      </c>
      <c r="M32" s="442">
        <f t="shared" si="29"/>
        <v>3041</v>
      </c>
      <c r="N32" s="442">
        <f t="shared" si="29"/>
        <v>23006</v>
      </c>
      <c r="O32" s="442">
        <f t="shared" si="29"/>
        <v>99095</v>
      </c>
      <c r="P32" s="442">
        <f t="shared" si="29"/>
        <v>0</v>
      </c>
      <c r="Q32" s="442">
        <f t="shared" si="29"/>
        <v>13141</v>
      </c>
      <c r="R32" s="442">
        <f t="shared" si="29"/>
        <v>112236</v>
      </c>
      <c r="S32" s="442">
        <f t="shared" si="29"/>
        <v>257046</v>
      </c>
      <c r="T32" s="442">
        <f t="shared" si="29"/>
        <v>0</v>
      </c>
      <c r="U32" s="442">
        <f t="shared" si="29"/>
        <v>35747</v>
      </c>
      <c r="V32" s="442">
        <f t="shared" si="29"/>
        <v>292793</v>
      </c>
      <c r="W32" s="442">
        <f t="shared" si="29"/>
        <v>19203</v>
      </c>
      <c r="X32" s="442">
        <f t="shared" si="29"/>
        <v>5994</v>
      </c>
      <c r="Y32" s="442">
        <f t="shared" si="29"/>
        <v>568</v>
      </c>
      <c r="Z32" s="446">
        <f>ROUNDDOWN(V32/C32,2)</f>
        <v>4.16</v>
      </c>
      <c r="AA32" s="591"/>
    </row>
    <row r="33" spans="1:27" ht="23.25" customHeight="1">
      <c r="A33" s="455"/>
      <c r="B33" s="448" t="s">
        <v>197</v>
      </c>
      <c r="C33" s="449"/>
      <c r="D33" s="450">
        <v>34896</v>
      </c>
      <c r="E33" s="450">
        <v>0</v>
      </c>
      <c r="F33" s="450">
        <v>2915</v>
      </c>
      <c r="G33" s="450">
        <f t="shared" si="23"/>
        <v>37811</v>
      </c>
      <c r="H33" s="450" t="s">
        <v>136</v>
      </c>
      <c r="I33" s="450" t="s">
        <v>136</v>
      </c>
      <c r="J33" s="467">
        <v>283</v>
      </c>
      <c r="K33" s="450">
        <v>93656</v>
      </c>
      <c r="L33" s="450">
        <v>62467</v>
      </c>
      <c r="M33" s="450">
        <v>2448</v>
      </c>
      <c r="N33" s="450">
        <v>14827</v>
      </c>
      <c r="O33" s="450">
        <f t="shared" si="8"/>
        <v>79742</v>
      </c>
      <c r="P33" s="450">
        <v>0</v>
      </c>
      <c r="Q33" s="450">
        <v>13141</v>
      </c>
      <c r="R33" s="450">
        <f t="shared" si="9"/>
        <v>92883</v>
      </c>
      <c r="S33" s="450">
        <v>237693</v>
      </c>
      <c r="T33" s="450">
        <v>0</v>
      </c>
      <c r="U33" s="450">
        <v>35747</v>
      </c>
      <c r="V33" s="450">
        <f t="shared" si="10"/>
        <v>273440</v>
      </c>
      <c r="W33" s="450" t="s">
        <v>136</v>
      </c>
      <c r="X33" s="450">
        <v>5292</v>
      </c>
      <c r="Y33" s="450">
        <v>537</v>
      </c>
      <c r="Z33" s="453"/>
      <c r="AA33" s="454"/>
    </row>
    <row r="34" spans="1:27" ht="23.25" customHeight="1">
      <c r="A34" s="461"/>
      <c r="B34" s="462" t="s">
        <v>198</v>
      </c>
      <c r="C34" s="463"/>
      <c r="D34" s="464">
        <v>2400</v>
      </c>
      <c r="E34" s="464">
        <v>0</v>
      </c>
      <c r="F34" s="464">
        <v>0</v>
      </c>
      <c r="G34" s="464">
        <f t="shared" si="23"/>
        <v>2400</v>
      </c>
      <c r="H34" s="464">
        <v>2287</v>
      </c>
      <c r="I34" s="464">
        <v>2162</v>
      </c>
      <c r="J34" s="592">
        <v>2668</v>
      </c>
      <c r="K34" s="464" t="s">
        <v>136</v>
      </c>
      <c r="L34" s="464">
        <v>10581</v>
      </c>
      <c r="M34" s="464">
        <v>593</v>
      </c>
      <c r="N34" s="464">
        <v>8179</v>
      </c>
      <c r="O34" s="464">
        <f t="shared" si="8"/>
        <v>19353</v>
      </c>
      <c r="P34" s="464">
        <v>0</v>
      </c>
      <c r="Q34" s="464">
        <v>0</v>
      </c>
      <c r="R34" s="464">
        <f t="shared" si="9"/>
        <v>19353</v>
      </c>
      <c r="S34" s="464">
        <v>19353</v>
      </c>
      <c r="T34" s="464">
        <v>0</v>
      </c>
      <c r="U34" s="464">
        <v>0</v>
      </c>
      <c r="V34" s="464">
        <f t="shared" si="10"/>
        <v>19353</v>
      </c>
      <c r="W34" s="464">
        <v>19203</v>
      </c>
      <c r="X34" s="464">
        <v>702</v>
      </c>
      <c r="Y34" s="464">
        <v>31</v>
      </c>
      <c r="Z34" s="465"/>
      <c r="AA34" s="593"/>
    </row>
    <row r="35" spans="1:27" ht="23.25" customHeight="1">
      <c r="A35" s="1018" t="s">
        <v>199</v>
      </c>
      <c r="B35" s="1019"/>
      <c r="C35" s="440">
        <v>60071</v>
      </c>
      <c r="D35" s="749">
        <v>59254</v>
      </c>
      <c r="E35" s="749">
        <v>0</v>
      </c>
      <c r="F35" s="749">
        <v>0</v>
      </c>
      <c r="G35" s="749">
        <f t="shared" si="23"/>
        <v>59254</v>
      </c>
      <c r="H35" s="749">
        <v>8517</v>
      </c>
      <c r="I35" s="749">
        <v>7924</v>
      </c>
      <c r="J35" s="750">
        <v>300</v>
      </c>
      <c r="K35" s="749">
        <v>113608</v>
      </c>
      <c r="L35" s="749">
        <v>68004</v>
      </c>
      <c r="M35" s="749">
        <v>1711</v>
      </c>
      <c r="N35" s="749">
        <v>19304</v>
      </c>
      <c r="O35" s="749">
        <f t="shared" si="8"/>
        <v>89019</v>
      </c>
      <c r="P35" s="749">
        <v>0</v>
      </c>
      <c r="Q35" s="749">
        <v>0</v>
      </c>
      <c r="R35" s="749">
        <f t="shared" si="9"/>
        <v>89019</v>
      </c>
      <c r="S35" s="749">
        <v>328176</v>
      </c>
      <c r="T35" s="749">
        <v>0</v>
      </c>
      <c r="U35" s="749">
        <v>0</v>
      </c>
      <c r="V35" s="749">
        <f t="shared" si="10"/>
        <v>328176</v>
      </c>
      <c r="W35" s="749">
        <v>294169</v>
      </c>
      <c r="X35" s="749">
        <v>16003</v>
      </c>
      <c r="Y35" s="749">
        <v>929</v>
      </c>
      <c r="Z35" s="446">
        <f>ROUNDDOWN(V35/C35,2)</f>
        <v>5.46</v>
      </c>
      <c r="AA35" s="755"/>
    </row>
    <row r="36" spans="1:27" ht="23.25" customHeight="1">
      <c r="A36" s="1018" t="s">
        <v>200</v>
      </c>
      <c r="B36" s="1019"/>
      <c r="C36" s="463">
        <v>44492</v>
      </c>
      <c r="D36" s="464">
        <v>41897</v>
      </c>
      <c r="E36" s="464">
        <v>0</v>
      </c>
      <c r="F36" s="464">
        <v>0</v>
      </c>
      <c r="G36" s="464">
        <f t="shared" si="23"/>
        <v>41897</v>
      </c>
      <c r="H36" s="464">
        <v>7457</v>
      </c>
      <c r="I36" s="464">
        <v>6797</v>
      </c>
      <c r="J36" s="592">
        <v>294</v>
      </c>
      <c r="K36" s="464">
        <v>78306</v>
      </c>
      <c r="L36" s="464">
        <v>38911</v>
      </c>
      <c r="M36" s="464">
        <v>1770</v>
      </c>
      <c r="N36" s="464">
        <v>19676</v>
      </c>
      <c r="O36" s="464">
        <f t="shared" si="8"/>
        <v>60357</v>
      </c>
      <c r="P36" s="464">
        <v>0</v>
      </c>
      <c r="Q36" s="464">
        <v>0</v>
      </c>
      <c r="R36" s="464">
        <f t="shared" si="9"/>
        <v>60357</v>
      </c>
      <c r="S36" s="464">
        <v>180634</v>
      </c>
      <c r="T36" s="464">
        <v>0</v>
      </c>
      <c r="U36" s="464">
        <v>0</v>
      </c>
      <c r="V36" s="464">
        <f t="shared" si="10"/>
        <v>180634</v>
      </c>
      <c r="W36" s="464">
        <v>165866</v>
      </c>
      <c r="X36" s="464">
        <v>2289</v>
      </c>
      <c r="Y36" s="464">
        <v>305</v>
      </c>
      <c r="Z36" s="465">
        <f>ROUNDDOWN(V36/C36,2)</f>
        <v>4.05</v>
      </c>
      <c r="AA36" s="756"/>
    </row>
    <row r="37" spans="1:27" ht="23.25" customHeight="1">
      <c r="A37" s="1025" t="s">
        <v>236</v>
      </c>
      <c r="B37" s="1026"/>
      <c r="C37" s="440">
        <v>51506</v>
      </c>
      <c r="D37" s="442">
        <f>SUM(D38:D39)</f>
        <v>28243</v>
      </c>
      <c r="E37" s="442">
        <f t="shared" ref="E37:Y37" si="30">SUM(E38:E39)</f>
        <v>0</v>
      </c>
      <c r="F37" s="442">
        <f t="shared" si="30"/>
        <v>0</v>
      </c>
      <c r="G37" s="442">
        <f t="shared" si="30"/>
        <v>28243</v>
      </c>
      <c r="H37" s="442">
        <f t="shared" si="30"/>
        <v>26403</v>
      </c>
      <c r="I37" s="442">
        <f t="shared" si="30"/>
        <v>24407</v>
      </c>
      <c r="J37" s="590">
        <f t="shared" si="30"/>
        <v>572</v>
      </c>
      <c r="K37" s="442">
        <f t="shared" si="30"/>
        <v>67350</v>
      </c>
      <c r="L37" s="442">
        <f t="shared" si="30"/>
        <v>40011</v>
      </c>
      <c r="M37" s="442">
        <f t="shared" si="30"/>
        <v>1061</v>
      </c>
      <c r="N37" s="442">
        <f t="shared" si="30"/>
        <v>7866</v>
      </c>
      <c r="O37" s="442">
        <f t="shared" si="30"/>
        <v>48938</v>
      </c>
      <c r="P37" s="442">
        <f t="shared" si="30"/>
        <v>0</v>
      </c>
      <c r="Q37" s="442">
        <f t="shared" si="30"/>
        <v>0</v>
      </c>
      <c r="R37" s="442">
        <f t="shared" si="30"/>
        <v>48938</v>
      </c>
      <c r="S37" s="442">
        <f t="shared" si="30"/>
        <v>151434</v>
      </c>
      <c r="T37" s="442">
        <f t="shared" si="30"/>
        <v>0</v>
      </c>
      <c r="U37" s="442">
        <f t="shared" si="30"/>
        <v>0</v>
      </c>
      <c r="V37" s="442">
        <f t="shared" si="30"/>
        <v>151434</v>
      </c>
      <c r="W37" s="442">
        <f t="shared" si="30"/>
        <v>143482</v>
      </c>
      <c r="X37" s="442">
        <f t="shared" si="30"/>
        <v>3257</v>
      </c>
      <c r="Y37" s="442">
        <f t="shared" si="30"/>
        <v>352</v>
      </c>
      <c r="Z37" s="446">
        <f>ROUNDDOWN(V37/C37,2)</f>
        <v>2.94</v>
      </c>
      <c r="AA37" s="591"/>
    </row>
    <row r="38" spans="1:27" ht="23.25" customHeight="1">
      <c r="A38" s="455"/>
      <c r="B38" s="448" t="s">
        <v>201</v>
      </c>
      <c r="C38" s="449"/>
      <c r="D38" s="450">
        <v>16722</v>
      </c>
      <c r="E38" s="450">
        <v>0</v>
      </c>
      <c r="F38" s="450">
        <v>0</v>
      </c>
      <c r="G38" s="450">
        <f t="shared" si="23"/>
        <v>16722</v>
      </c>
      <c r="H38" s="450">
        <v>15673</v>
      </c>
      <c r="I38" s="450">
        <v>14191</v>
      </c>
      <c r="J38" s="467">
        <v>280</v>
      </c>
      <c r="K38" s="450">
        <v>42716</v>
      </c>
      <c r="L38" s="450">
        <v>26962</v>
      </c>
      <c r="M38" s="450">
        <v>682</v>
      </c>
      <c r="N38" s="450">
        <v>4797</v>
      </c>
      <c r="O38" s="450">
        <f t="shared" si="8"/>
        <v>32441</v>
      </c>
      <c r="P38" s="450">
        <v>0</v>
      </c>
      <c r="Q38" s="450">
        <v>0</v>
      </c>
      <c r="R38" s="450">
        <f t="shared" si="9"/>
        <v>32441</v>
      </c>
      <c r="S38" s="450">
        <v>93972</v>
      </c>
      <c r="T38" s="450">
        <v>0</v>
      </c>
      <c r="U38" s="450">
        <v>0</v>
      </c>
      <c r="V38" s="450">
        <f t="shared" si="10"/>
        <v>93972</v>
      </c>
      <c r="W38" s="450">
        <v>87755</v>
      </c>
      <c r="X38" s="450">
        <v>573</v>
      </c>
      <c r="Y38" s="450">
        <v>218</v>
      </c>
      <c r="Z38" s="453"/>
      <c r="AA38" s="454"/>
    </row>
    <row r="39" spans="1:27" ht="23.25" customHeight="1">
      <c r="A39" s="461"/>
      <c r="B39" s="462" t="s">
        <v>223</v>
      </c>
      <c r="C39" s="463"/>
      <c r="D39" s="464">
        <v>11521</v>
      </c>
      <c r="E39" s="464">
        <v>0</v>
      </c>
      <c r="F39" s="464">
        <v>0</v>
      </c>
      <c r="G39" s="464">
        <f t="shared" si="23"/>
        <v>11521</v>
      </c>
      <c r="H39" s="464">
        <v>10730</v>
      </c>
      <c r="I39" s="464">
        <v>10216</v>
      </c>
      <c r="J39" s="592">
        <v>292</v>
      </c>
      <c r="K39" s="464">
        <v>24634</v>
      </c>
      <c r="L39" s="464">
        <v>13049</v>
      </c>
      <c r="M39" s="464">
        <v>379</v>
      </c>
      <c r="N39" s="464">
        <v>3069</v>
      </c>
      <c r="O39" s="464">
        <f t="shared" si="8"/>
        <v>16497</v>
      </c>
      <c r="P39" s="464">
        <v>0</v>
      </c>
      <c r="Q39" s="464">
        <v>0</v>
      </c>
      <c r="R39" s="464">
        <f t="shared" si="9"/>
        <v>16497</v>
      </c>
      <c r="S39" s="464">
        <v>57462</v>
      </c>
      <c r="T39" s="464">
        <v>0</v>
      </c>
      <c r="U39" s="464">
        <v>0</v>
      </c>
      <c r="V39" s="464">
        <f t="shared" si="10"/>
        <v>57462</v>
      </c>
      <c r="W39" s="464">
        <v>55727</v>
      </c>
      <c r="X39" s="464">
        <v>2684</v>
      </c>
      <c r="Y39" s="464">
        <v>134</v>
      </c>
      <c r="Z39" s="757"/>
      <c r="AA39" s="756"/>
    </row>
    <row r="40" spans="1:27" ht="23.25" customHeight="1">
      <c r="A40" s="1025" t="s">
        <v>237</v>
      </c>
      <c r="B40" s="1026"/>
      <c r="C40" s="440">
        <v>47699</v>
      </c>
      <c r="D40" s="442">
        <f>SUM(D41:D42)</f>
        <v>12147</v>
      </c>
      <c r="E40" s="442">
        <f t="shared" ref="E40:Y40" si="31">SUM(E41:E42)</f>
        <v>0</v>
      </c>
      <c r="F40" s="442">
        <f t="shared" si="31"/>
        <v>0</v>
      </c>
      <c r="G40" s="442">
        <f t="shared" si="31"/>
        <v>12147</v>
      </c>
      <c r="H40" s="442">
        <f t="shared" si="31"/>
        <v>12147</v>
      </c>
      <c r="I40" s="442">
        <f t="shared" si="31"/>
        <v>4560</v>
      </c>
      <c r="J40" s="590">
        <f t="shared" si="31"/>
        <v>580</v>
      </c>
      <c r="K40" s="442">
        <f t="shared" si="31"/>
        <v>173283</v>
      </c>
      <c r="L40" s="442">
        <f t="shared" si="31"/>
        <v>48193</v>
      </c>
      <c r="M40" s="442">
        <f t="shared" si="31"/>
        <v>3583</v>
      </c>
      <c r="N40" s="442">
        <f t="shared" si="31"/>
        <v>12093</v>
      </c>
      <c r="O40" s="442">
        <f t="shared" si="31"/>
        <v>63869</v>
      </c>
      <c r="P40" s="442">
        <f t="shared" si="31"/>
        <v>0</v>
      </c>
      <c r="Q40" s="442">
        <f t="shared" si="31"/>
        <v>0</v>
      </c>
      <c r="R40" s="442">
        <f t="shared" si="31"/>
        <v>63869</v>
      </c>
      <c r="S40" s="442">
        <f t="shared" si="31"/>
        <v>326731</v>
      </c>
      <c r="T40" s="442">
        <f t="shared" si="31"/>
        <v>0</v>
      </c>
      <c r="U40" s="442">
        <f t="shared" si="31"/>
        <v>0</v>
      </c>
      <c r="V40" s="442">
        <f t="shared" si="31"/>
        <v>326731</v>
      </c>
      <c r="W40" s="442">
        <f t="shared" si="31"/>
        <v>0</v>
      </c>
      <c r="X40" s="442">
        <f t="shared" si="31"/>
        <v>19463</v>
      </c>
      <c r="Y40" s="442">
        <f t="shared" si="31"/>
        <v>267</v>
      </c>
      <c r="Z40" s="446">
        <f>ROUNDDOWN(V40/C40,2)</f>
        <v>6.84</v>
      </c>
      <c r="AA40" s="591"/>
    </row>
    <row r="41" spans="1:27" ht="23.25" customHeight="1">
      <c r="A41" s="455"/>
      <c r="B41" s="448" t="s">
        <v>202</v>
      </c>
      <c r="C41" s="449"/>
      <c r="D41" s="450">
        <v>7232</v>
      </c>
      <c r="E41" s="450">
        <v>0</v>
      </c>
      <c r="F41" s="450">
        <v>0</v>
      </c>
      <c r="G41" s="450">
        <f t="shared" si="23"/>
        <v>7232</v>
      </c>
      <c r="H41" s="450">
        <v>7232</v>
      </c>
      <c r="I41" s="450">
        <v>1561</v>
      </c>
      <c r="J41" s="467">
        <v>290</v>
      </c>
      <c r="K41" s="450">
        <v>91533</v>
      </c>
      <c r="L41" s="450">
        <v>27400</v>
      </c>
      <c r="M41" s="450">
        <v>1956</v>
      </c>
      <c r="N41" s="450">
        <v>7742</v>
      </c>
      <c r="O41" s="450">
        <f t="shared" si="8"/>
        <v>37098</v>
      </c>
      <c r="P41" s="450">
        <v>0</v>
      </c>
      <c r="Q41" s="450">
        <v>0</v>
      </c>
      <c r="R41" s="450">
        <f t="shared" si="9"/>
        <v>37098</v>
      </c>
      <c r="S41" s="450">
        <v>196578</v>
      </c>
      <c r="T41" s="450">
        <v>0</v>
      </c>
      <c r="U41" s="450">
        <v>0</v>
      </c>
      <c r="V41" s="450">
        <f t="shared" si="10"/>
        <v>196578</v>
      </c>
      <c r="W41" s="450"/>
      <c r="X41" s="450">
        <v>13852</v>
      </c>
      <c r="Y41" s="450">
        <v>0</v>
      </c>
      <c r="Z41" s="453"/>
      <c r="AA41" s="454"/>
    </row>
    <row r="42" spans="1:27" ht="23.25" customHeight="1">
      <c r="A42" s="461"/>
      <c r="B42" s="462" t="s">
        <v>203</v>
      </c>
      <c r="C42" s="463"/>
      <c r="D42" s="464">
        <v>4915</v>
      </c>
      <c r="E42" s="464">
        <v>0</v>
      </c>
      <c r="F42" s="464">
        <v>0</v>
      </c>
      <c r="G42" s="464">
        <f t="shared" si="23"/>
        <v>4915</v>
      </c>
      <c r="H42" s="464">
        <v>4915</v>
      </c>
      <c r="I42" s="464">
        <v>2999</v>
      </c>
      <c r="J42" s="592">
        <v>290</v>
      </c>
      <c r="K42" s="464">
        <v>81750</v>
      </c>
      <c r="L42" s="464">
        <v>20793</v>
      </c>
      <c r="M42" s="464">
        <v>1627</v>
      </c>
      <c r="N42" s="464">
        <v>4351</v>
      </c>
      <c r="O42" s="464">
        <f t="shared" si="8"/>
        <v>26771</v>
      </c>
      <c r="P42" s="464">
        <v>0</v>
      </c>
      <c r="Q42" s="464">
        <v>0</v>
      </c>
      <c r="R42" s="464">
        <f t="shared" si="9"/>
        <v>26771</v>
      </c>
      <c r="S42" s="464">
        <v>130153</v>
      </c>
      <c r="T42" s="464">
        <v>0</v>
      </c>
      <c r="U42" s="464">
        <v>0</v>
      </c>
      <c r="V42" s="464">
        <f t="shared" si="10"/>
        <v>130153</v>
      </c>
      <c r="W42" s="464"/>
      <c r="X42" s="464">
        <v>5611</v>
      </c>
      <c r="Y42" s="464">
        <v>267</v>
      </c>
      <c r="Z42" s="465"/>
      <c r="AA42" s="756"/>
    </row>
    <row r="43" spans="1:27" ht="23.25" customHeight="1">
      <c r="A43" s="1028" t="s">
        <v>205</v>
      </c>
      <c r="B43" s="1029"/>
      <c r="C43" s="440">
        <v>22636</v>
      </c>
      <c r="D43" s="749">
        <v>6170</v>
      </c>
      <c r="E43" s="749">
        <v>0</v>
      </c>
      <c r="F43" s="749">
        <v>0</v>
      </c>
      <c r="G43" s="749">
        <f t="shared" si="23"/>
        <v>6170</v>
      </c>
      <c r="H43" s="749">
        <v>3985</v>
      </c>
      <c r="I43" s="749">
        <v>2842</v>
      </c>
      <c r="J43" s="750">
        <v>276</v>
      </c>
      <c r="K43" s="749" t="s">
        <v>136</v>
      </c>
      <c r="L43" s="749">
        <v>32386</v>
      </c>
      <c r="M43" s="749">
        <v>1252</v>
      </c>
      <c r="N43" s="749">
        <v>12283</v>
      </c>
      <c r="O43" s="749">
        <f t="shared" si="8"/>
        <v>45921</v>
      </c>
      <c r="P43" s="749">
        <v>0</v>
      </c>
      <c r="Q43" s="749">
        <v>0</v>
      </c>
      <c r="R43" s="749">
        <f t="shared" si="9"/>
        <v>45921</v>
      </c>
      <c r="S43" s="749">
        <v>198997</v>
      </c>
      <c r="T43" s="749">
        <v>0</v>
      </c>
      <c r="U43" s="749">
        <v>0</v>
      </c>
      <c r="V43" s="749">
        <f t="shared" si="10"/>
        <v>198997</v>
      </c>
      <c r="W43" s="749">
        <v>138374</v>
      </c>
      <c r="X43" s="749">
        <v>10231</v>
      </c>
      <c r="Y43" s="749">
        <v>268</v>
      </c>
      <c r="Z43" s="446">
        <f t="shared" ref="Z43:Z53" si="32">ROUNDDOWN(V43/C43,2)</f>
        <v>8.7899999999999991</v>
      </c>
      <c r="AA43" s="755"/>
    </row>
    <row r="44" spans="1:27" ht="23.25" customHeight="1">
      <c r="A44" s="1030" t="s">
        <v>268</v>
      </c>
      <c r="B44" s="1031"/>
      <c r="C44" s="440">
        <v>981</v>
      </c>
      <c r="D44" s="443">
        <v>845</v>
      </c>
      <c r="E44" s="443">
        <v>0</v>
      </c>
      <c r="F44" s="443">
        <v>0</v>
      </c>
      <c r="G44" s="443">
        <f t="shared" si="23"/>
        <v>845</v>
      </c>
      <c r="H44" s="443">
        <v>149</v>
      </c>
      <c r="I44" s="443">
        <v>146</v>
      </c>
      <c r="J44" s="458">
        <v>250</v>
      </c>
      <c r="K44" s="443">
        <v>5495</v>
      </c>
      <c r="L44" s="443">
        <v>5754</v>
      </c>
      <c r="M44" s="443"/>
      <c r="N44" s="443"/>
      <c r="O44" s="443">
        <f t="shared" si="8"/>
        <v>5754</v>
      </c>
      <c r="P44" s="443">
        <v>0</v>
      </c>
      <c r="Q44" s="443">
        <v>0</v>
      </c>
      <c r="R44" s="443">
        <f t="shared" si="9"/>
        <v>5754</v>
      </c>
      <c r="S44" s="443">
        <v>5943</v>
      </c>
      <c r="T44" s="443">
        <v>0</v>
      </c>
      <c r="U44" s="443">
        <v>0</v>
      </c>
      <c r="V44" s="443">
        <f t="shared" si="10"/>
        <v>5943</v>
      </c>
      <c r="W44" s="443"/>
      <c r="X44" s="443">
        <v>267</v>
      </c>
      <c r="Y44" s="443">
        <v>10</v>
      </c>
      <c r="Z44" s="459">
        <f t="shared" si="32"/>
        <v>6.05</v>
      </c>
      <c r="AA44" s="454"/>
    </row>
    <row r="45" spans="1:27" ht="23.25" customHeight="1">
      <c r="A45" s="1030" t="s">
        <v>207</v>
      </c>
      <c r="B45" s="1031"/>
      <c r="C45" s="440">
        <v>1374</v>
      </c>
      <c r="D45" s="443">
        <v>1373</v>
      </c>
      <c r="E45" s="443">
        <v>0</v>
      </c>
      <c r="F45" s="443">
        <v>0</v>
      </c>
      <c r="G45" s="443">
        <f t="shared" si="23"/>
        <v>1373</v>
      </c>
      <c r="H45" s="443">
        <v>1373</v>
      </c>
      <c r="I45" s="443">
        <v>1373</v>
      </c>
      <c r="J45" s="458">
        <v>247</v>
      </c>
      <c r="K45" s="443">
        <v>1119</v>
      </c>
      <c r="L45" s="443">
        <v>711</v>
      </c>
      <c r="M45" s="443">
        <v>65</v>
      </c>
      <c r="N45" s="443">
        <v>390</v>
      </c>
      <c r="O45" s="443">
        <f t="shared" si="8"/>
        <v>1166</v>
      </c>
      <c r="P45" s="443">
        <v>0</v>
      </c>
      <c r="Q45" s="443">
        <v>0</v>
      </c>
      <c r="R45" s="443">
        <f t="shared" si="9"/>
        <v>1166</v>
      </c>
      <c r="S45" s="443">
        <v>1745</v>
      </c>
      <c r="T45" s="443">
        <v>0</v>
      </c>
      <c r="U45" s="443">
        <v>0</v>
      </c>
      <c r="V45" s="443">
        <f t="shared" si="10"/>
        <v>1745</v>
      </c>
      <c r="W45" s="443">
        <v>1745</v>
      </c>
      <c r="X45" s="443">
        <v>0</v>
      </c>
      <c r="Y45" s="443">
        <v>0</v>
      </c>
      <c r="Z45" s="459">
        <f t="shared" si="32"/>
        <v>1.27</v>
      </c>
      <c r="AA45" s="454"/>
    </row>
    <row r="46" spans="1:27" ht="23.25" customHeight="1">
      <c r="A46" s="1030" t="s">
        <v>211</v>
      </c>
      <c r="B46" s="1031"/>
      <c r="C46" s="440">
        <v>11867</v>
      </c>
      <c r="D46" s="443">
        <v>10984</v>
      </c>
      <c r="E46" s="443">
        <v>0</v>
      </c>
      <c r="F46" s="443">
        <v>0</v>
      </c>
      <c r="G46" s="443">
        <f t="shared" si="23"/>
        <v>10984</v>
      </c>
      <c r="H46" s="443">
        <v>1783</v>
      </c>
      <c r="I46" s="443">
        <v>1313</v>
      </c>
      <c r="J46" s="458">
        <v>297</v>
      </c>
      <c r="K46" s="443" t="s">
        <v>136</v>
      </c>
      <c r="L46" s="443">
        <v>13177</v>
      </c>
      <c r="M46" s="443">
        <v>606</v>
      </c>
      <c r="N46" s="443">
        <v>4336</v>
      </c>
      <c r="O46" s="443">
        <f t="shared" si="8"/>
        <v>18119</v>
      </c>
      <c r="P46" s="443">
        <v>0</v>
      </c>
      <c r="Q46" s="443">
        <v>0</v>
      </c>
      <c r="R46" s="443">
        <f t="shared" si="9"/>
        <v>18119</v>
      </c>
      <c r="S46" s="443">
        <v>81196</v>
      </c>
      <c r="T46" s="443">
        <v>0</v>
      </c>
      <c r="U46" s="443">
        <v>0</v>
      </c>
      <c r="V46" s="443">
        <f t="shared" si="10"/>
        <v>81196</v>
      </c>
      <c r="W46" s="443">
        <v>57917</v>
      </c>
      <c r="X46" s="443">
        <v>4215</v>
      </c>
      <c r="Y46" s="443">
        <v>396</v>
      </c>
      <c r="Z46" s="459">
        <f t="shared" si="32"/>
        <v>6.84</v>
      </c>
      <c r="AA46" s="454"/>
    </row>
    <row r="47" spans="1:27" ht="23.25" customHeight="1">
      <c r="A47" s="1032" t="s">
        <v>265</v>
      </c>
      <c r="B47" s="1033"/>
      <c r="C47" s="463">
        <v>47429</v>
      </c>
      <c r="D47" s="443">
        <v>27629</v>
      </c>
      <c r="E47" s="443">
        <v>0</v>
      </c>
      <c r="F47" s="443">
        <v>0</v>
      </c>
      <c r="G47" s="443">
        <f t="shared" si="23"/>
        <v>27629</v>
      </c>
      <c r="H47" s="443">
        <v>3286</v>
      </c>
      <c r="I47" s="443">
        <v>1800</v>
      </c>
      <c r="J47" s="458">
        <v>267</v>
      </c>
      <c r="K47" s="443">
        <v>88988</v>
      </c>
      <c r="L47" s="443">
        <v>25797</v>
      </c>
      <c r="M47" s="443">
        <v>1593</v>
      </c>
      <c r="N47" s="443">
        <v>6986</v>
      </c>
      <c r="O47" s="443">
        <f t="shared" si="8"/>
        <v>34376</v>
      </c>
      <c r="P47" s="443">
        <v>0</v>
      </c>
      <c r="Q47" s="443">
        <v>0</v>
      </c>
      <c r="R47" s="443">
        <f t="shared" si="9"/>
        <v>34376</v>
      </c>
      <c r="S47" s="443">
        <v>125351</v>
      </c>
      <c r="T47" s="443">
        <v>0</v>
      </c>
      <c r="U47" s="443">
        <v>0</v>
      </c>
      <c r="V47" s="443">
        <f t="shared" si="10"/>
        <v>125351</v>
      </c>
      <c r="W47" s="443">
        <v>69052</v>
      </c>
      <c r="X47" s="443">
        <v>2960</v>
      </c>
      <c r="Y47" s="443">
        <v>275</v>
      </c>
      <c r="Z47" s="459">
        <f t="shared" si="32"/>
        <v>2.64</v>
      </c>
      <c r="AA47" s="785"/>
    </row>
    <row r="48" spans="1:27" ht="23.25" customHeight="1">
      <c r="A48" s="1034" t="s">
        <v>216</v>
      </c>
      <c r="B48" s="1035"/>
      <c r="C48" s="440">
        <v>5847</v>
      </c>
      <c r="D48" s="749">
        <v>13682</v>
      </c>
      <c r="E48" s="749">
        <v>0</v>
      </c>
      <c r="F48" s="749">
        <v>0</v>
      </c>
      <c r="G48" s="749">
        <f t="shared" si="23"/>
        <v>13682</v>
      </c>
      <c r="H48" s="749">
        <v>416</v>
      </c>
      <c r="I48" s="749">
        <v>198</v>
      </c>
      <c r="J48" s="750">
        <v>125</v>
      </c>
      <c r="K48" s="749">
        <v>14144</v>
      </c>
      <c r="L48" s="749">
        <v>382</v>
      </c>
      <c r="M48" s="749">
        <v>8</v>
      </c>
      <c r="N48" s="749">
        <v>26</v>
      </c>
      <c r="O48" s="749">
        <f t="shared" si="8"/>
        <v>416</v>
      </c>
      <c r="P48" s="749">
        <v>0</v>
      </c>
      <c r="Q48" s="749">
        <v>0</v>
      </c>
      <c r="R48" s="749">
        <f t="shared" si="9"/>
        <v>416</v>
      </c>
      <c r="S48" s="749">
        <v>11006</v>
      </c>
      <c r="T48" s="749">
        <v>0</v>
      </c>
      <c r="U48" s="749">
        <v>0</v>
      </c>
      <c r="V48" s="749">
        <f t="shared" si="10"/>
        <v>11006</v>
      </c>
      <c r="W48" s="749">
        <v>6374</v>
      </c>
      <c r="X48" s="749">
        <v>7</v>
      </c>
      <c r="Y48" s="749">
        <v>1</v>
      </c>
      <c r="Z48" s="446">
        <f t="shared" si="32"/>
        <v>1.88</v>
      </c>
      <c r="AA48" s="786"/>
    </row>
    <row r="49" spans="1:27" ht="23.25" customHeight="1">
      <c r="A49" s="1018" t="s">
        <v>208</v>
      </c>
      <c r="B49" s="1019"/>
      <c r="C49" s="440">
        <v>35118</v>
      </c>
      <c r="D49" s="443">
        <v>57030</v>
      </c>
      <c r="E49" s="443">
        <v>0</v>
      </c>
      <c r="F49" s="443">
        <v>0</v>
      </c>
      <c r="G49" s="443">
        <f t="shared" si="23"/>
        <v>57030</v>
      </c>
      <c r="H49" s="443">
        <v>4315</v>
      </c>
      <c r="I49" s="443">
        <v>3141</v>
      </c>
      <c r="J49" s="458">
        <v>287</v>
      </c>
      <c r="K49" s="443">
        <v>125411</v>
      </c>
      <c r="L49" s="443">
        <v>47751</v>
      </c>
      <c r="M49" s="443">
        <v>1339</v>
      </c>
      <c r="N49" s="443">
        <v>6328</v>
      </c>
      <c r="O49" s="443">
        <f t="shared" si="8"/>
        <v>55418</v>
      </c>
      <c r="P49" s="443">
        <v>0</v>
      </c>
      <c r="Q49" s="443">
        <v>0</v>
      </c>
      <c r="R49" s="443">
        <f t="shared" si="9"/>
        <v>55418</v>
      </c>
      <c r="S49" s="443">
        <v>260275</v>
      </c>
      <c r="T49" s="443">
        <v>0</v>
      </c>
      <c r="U49" s="443">
        <v>0</v>
      </c>
      <c r="V49" s="443">
        <f t="shared" si="10"/>
        <v>260275</v>
      </c>
      <c r="W49" s="443">
        <v>182786</v>
      </c>
      <c r="X49" s="443">
        <v>3669</v>
      </c>
      <c r="Y49" s="443">
        <v>314</v>
      </c>
      <c r="Z49" s="459">
        <f t="shared" si="32"/>
        <v>7.41</v>
      </c>
      <c r="AA49" s="454"/>
    </row>
    <row r="50" spans="1:27" ht="23.25" customHeight="1">
      <c r="A50" s="1018" t="s">
        <v>209</v>
      </c>
      <c r="B50" s="1019"/>
      <c r="C50" s="440">
        <v>10438</v>
      </c>
      <c r="D50" s="443">
        <v>12623</v>
      </c>
      <c r="E50" s="443">
        <v>0</v>
      </c>
      <c r="F50" s="443">
        <v>0</v>
      </c>
      <c r="G50" s="443">
        <f t="shared" si="23"/>
        <v>12623</v>
      </c>
      <c r="H50" s="443">
        <v>1448</v>
      </c>
      <c r="I50" s="443">
        <v>1025</v>
      </c>
      <c r="J50" s="458">
        <v>291</v>
      </c>
      <c r="K50" s="443">
        <v>32062</v>
      </c>
      <c r="L50" s="443">
        <v>10207</v>
      </c>
      <c r="M50" s="443">
        <v>587</v>
      </c>
      <c r="N50" s="443">
        <v>2778</v>
      </c>
      <c r="O50" s="443">
        <f t="shared" si="8"/>
        <v>13572</v>
      </c>
      <c r="P50" s="443">
        <v>0</v>
      </c>
      <c r="Q50" s="443">
        <v>0</v>
      </c>
      <c r="R50" s="443">
        <f t="shared" si="9"/>
        <v>13572</v>
      </c>
      <c r="S50" s="443">
        <v>13880</v>
      </c>
      <c r="T50" s="443">
        <v>0</v>
      </c>
      <c r="U50" s="443">
        <v>0</v>
      </c>
      <c r="V50" s="443">
        <f t="shared" si="10"/>
        <v>13880</v>
      </c>
      <c r="W50" s="443">
        <v>10150</v>
      </c>
      <c r="X50" s="443">
        <v>470</v>
      </c>
      <c r="Y50" s="443">
        <v>139</v>
      </c>
      <c r="Z50" s="459">
        <f t="shared" si="32"/>
        <v>1.32</v>
      </c>
      <c r="AA50" s="454"/>
    </row>
    <row r="51" spans="1:27" ht="23.25" customHeight="1">
      <c r="A51" s="1018" t="s">
        <v>212</v>
      </c>
      <c r="B51" s="1019"/>
      <c r="C51" s="440">
        <v>10367</v>
      </c>
      <c r="D51" s="443">
        <v>6124</v>
      </c>
      <c r="E51" s="443">
        <v>0</v>
      </c>
      <c r="F51" s="443">
        <v>0</v>
      </c>
      <c r="G51" s="443">
        <f t="shared" si="23"/>
        <v>6124</v>
      </c>
      <c r="H51" s="443">
        <v>5973</v>
      </c>
      <c r="I51" s="443">
        <v>4981</v>
      </c>
      <c r="J51" s="458">
        <v>291</v>
      </c>
      <c r="K51" s="443"/>
      <c r="L51" s="443">
        <v>4366</v>
      </c>
      <c r="M51" s="443">
        <v>66</v>
      </c>
      <c r="N51" s="443">
        <v>1470</v>
      </c>
      <c r="O51" s="443">
        <f t="shared" si="8"/>
        <v>5902</v>
      </c>
      <c r="P51" s="443">
        <v>0</v>
      </c>
      <c r="Q51" s="443">
        <v>0</v>
      </c>
      <c r="R51" s="443">
        <f t="shared" si="9"/>
        <v>5902</v>
      </c>
      <c r="S51" s="443">
        <v>37019</v>
      </c>
      <c r="T51" s="443">
        <v>0</v>
      </c>
      <c r="U51" s="443">
        <v>0</v>
      </c>
      <c r="V51" s="443">
        <f t="shared" si="10"/>
        <v>37019</v>
      </c>
      <c r="W51" s="443">
        <v>4800</v>
      </c>
      <c r="X51" s="443">
        <v>0</v>
      </c>
      <c r="Y51" s="443">
        <v>0</v>
      </c>
      <c r="Z51" s="459">
        <f t="shared" si="32"/>
        <v>3.57</v>
      </c>
      <c r="AA51" s="454"/>
    </row>
    <row r="52" spans="1:27" ht="23.25" customHeight="1">
      <c r="A52" s="1018" t="s">
        <v>210</v>
      </c>
      <c r="B52" s="1019"/>
      <c r="C52" s="440">
        <v>41958</v>
      </c>
      <c r="D52" s="443">
        <v>24046</v>
      </c>
      <c r="E52" s="443">
        <v>0</v>
      </c>
      <c r="F52" s="443">
        <v>0</v>
      </c>
      <c r="G52" s="443">
        <f t="shared" si="23"/>
        <v>24046</v>
      </c>
      <c r="H52" s="443">
        <v>24046</v>
      </c>
      <c r="I52" s="443">
        <v>17304</v>
      </c>
      <c r="J52" s="458">
        <v>288</v>
      </c>
      <c r="K52" s="443">
        <v>96466</v>
      </c>
      <c r="L52" s="443">
        <v>103680</v>
      </c>
      <c r="M52" s="443">
        <v>826</v>
      </c>
      <c r="N52" s="443">
        <v>34884</v>
      </c>
      <c r="O52" s="443">
        <f t="shared" si="8"/>
        <v>139390</v>
      </c>
      <c r="P52" s="443">
        <v>0</v>
      </c>
      <c r="Q52" s="443">
        <v>0</v>
      </c>
      <c r="R52" s="443">
        <f t="shared" si="9"/>
        <v>139390</v>
      </c>
      <c r="S52" s="443">
        <v>139390</v>
      </c>
      <c r="T52" s="443">
        <v>0</v>
      </c>
      <c r="U52" s="443">
        <v>0</v>
      </c>
      <c r="V52" s="443">
        <f t="shared" si="10"/>
        <v>139390</v>
      </c>
      <c r="W52" s="443">
        <v>110234</v>
      </c>
      <c r="X52" s="443">
        <v>773</v>
      </c>
      <c r="Y52" s="443">
        <v>232</v>
      </c>
      <c r="Z52" s="459">
        <f t="shared" si="32"/>
        <v>3.32</v>
      </c>
      <c r="AA52" s="454"/>
    </row>
    <row r="53" spans="1:27" ht="23.25" customHeight="1" thickBot="1">
      <c r="A53" s="1020" t="s">
        <v>213</v>
      </c>
      <c r="B53" s="1021"/>
      <c r="C53" s="440">
        <v>24749</v>
      </c>
      <c r="D53" s="805">
        <v>63711</v>
      </c>
      <c r="E53" s="805">
        <v>0</v>
      </c>
      <c r="F53" s="805">
        <v>0</v>
      </c>
      <c r="G53" s="805">
        <f t="shared" si="23"/>
        <v>63711</v>
      </c>
      <c r="H53" s="805">
        <v>5737</v>
      </c>
      <c r="I53" s="805">
        <v>2982</v>
      </c>
      <c r="J53" s="806">
        <v>289</v>
      </c>
      <c r="K53" s="805">
        <v>106323</v>
      </c>
      <c r="L53" s="805">
        <v>48982</v>
      </c>
      <c r="M53" s="805">
        <v>2427</v>
      </c>
      <c r="N53" s="805">
        <v>6994</v>
      </c>
      <c r="O53" s="805">
        <f t="shared" si="8"/>
        <v>58403</v>
      </c>
      <c r="P53" s="805">
        <v>27</v>
      </c>
      <c r="Q53" s="805">
        <v>0</v>
      </c>
      <c r="R53" s="805">
        <f t="shared" si="9"/>
        <v>58430</v>
      </c>
      <c r="S53" s="805">
        <v>271925</v>
      </c>
      <c r="T53" s="805">
        <v>617</v>
      </c>
      <c r="U53" s="805">
        <v>0</v>
      </c>
      <c r="V53" s="805">
        <f t="shared" si="10"/>
        <v>272542</v>
      </c>
      <c r="W53" s="805">
        <v>118352</v>
      </c>
      <c r="X53" s="805">
        <v>28996</v>
      </c>
      <c r="Y53" s="805">
        <v>330</v>
      </c>
      <c r="Z53" s="459">
        <f t="shared" si="32"/>
        <v>11.01</v>
      </c>
      <c r="AA53" s="807"/>
    </row>
    <row r="54" spans="1:27" ht="23.25" customHeight="1" thickBot="1">
      <c r="A54" s="1016" t="s">
        <v>48</v>
      </c>
      <c r="B54" s="1017"/>
      <c r="C54" s="808">
        <f>SUM(C5:C53)-C48</f>
        <v>1816824</v>
      </c>
      <c r="D54" s="809">
        <f>SUM(D5,D9,D16,D19,D24,D30:D32,D35:D37,D40,D43:D53)</f>
        <v>1082404</v>
      </c>
      <c r="E54" s="808">
        <f t="shared" ref="E54:Y54" si="33">SUM(E5,E9,E16,E19,E24,E30:E32,E35:E37,E40,E43:E53)</f>
        <v>0</v>
      </c>
      <c r="F54" s="808">
        <f t="shared" si="33"/>
        <v>24741</v>
      </c>
      <c r="G54" s="808">
        <f t="shared" si="33"/>
        <v>1107145</v>
      </c>
      <c r="H54" s="808">
        <f t="shared" si="33"/>
        <v>245015</v>
      </c>
      <c r="I54" s="808">
        <f t="shared" si="33"/>
        <v>200651</v>
      </c>
      <c r="J54" s="809">
        <f t="shared" si="33"/>
        <v>18696</v>
      </c>
      <c r="K54" s="808">
        <f t="shared" si="33"/>
        <v>3295470</v>
      </c>
      <c r="L54" s="808">
        <f t="shared" si="33"/>
        <v>1943578</v>
      </c>
      <c r="M54" s="808">
        <f t="shared" si="33"/>
        <v>74511</v>
      </c>
      <c r="N54" s="808">
        <f t="shared" si="33"/>
        <v>404992</v>
      </c>
      <c r="O54" s="808">
        <f t="shared" si="33"/>
        <v>2423081</v>
      </c>
      <c r="P54" s="808">
        <f t="shared" si="33"/>
        <v>2611</v>
      </c>
      <c r="Q54" s="808">
        <f t="shared" si="33"/>
        <v>91359</v>
      </c>
      <c r="R54" s="808">
        <f t="shared" si="33"/>
        <v>2517051</v>
      </c>
      <c r="S54" s="808">
        <f t="shared" si="33"/>
        <v>8073984</v>
      </c>
      <c r="T54" s="808">
        <f t="shared" si="33"/>
        <v>10655</v>
      </c>
      <c r="U54" s="808">
        <f t="shared" si="33"/>
        <v>289393</v>
      </c>
      <c r="V54" s="808">
        <f t="shared" si="33"/>
        <v>8374032</v>
      </c>
      <c r="W54" s="808">
        <f t="shared" si="33"/>
        <v>5194087</v>
      </c>
      <c r="X54" s="808">
        <f t="shared" si="33"/>
        <v>274805</v>
      </c>
      <c r="Y54" s="808">
        <f t="shared" si="33"/>
        <v>14742</v>
      </c>
      <c r="Z54" s="808" t="s">
        <v>136</v>
      </c>
      <c r="AA54" s="810"/>
    </row>
    <row r="55" spans="1:27" ht="23.25" customHeight="1">
      <c r="A55" s="1022" t="s">
        <v>214</v>
      </c>
      <c r="B55" s="1023"/>
      <c r="C55" s="457"/>
      <c r="D55" s="811">
        <v>0</v>
      </c>
      <c r="E55" s="811">
        <v>0</v>
      </c>
      <c r="F55" s="811">
        <v>0</v>
      </c>
      <c r="G55" s="811">
        <f t="shared" si="23"/>
        <v>0</v>
      </c>
      <c r="H55" s="811">
        <v>0</v>
      </c>
      <c r="I55" s="811">
        <v>0</v>
      </c>
      <c r="J55" s="812">
        <v>243</v>
      </c>
      <c r="K55" s="811">
        <v>692</v>
      </c>
      <c r="L55" s="811">
        <v>163</v>
      </c>
      <c r="M55" s="811">
        <v>0</v>
      </c>
      <c r="N55" s="811">
        <v>0</v>
      </c>
      <c r="O55" s="811">
        <f t="shared" si="8"/>
        <v>163</v>
      </c>
      <c r="P55" s="811">
        <v>0</v>
      </c>
      <c r="Q55" s="811">
        <v>0</v>
      </c>
      <c r="R55" s="811">
        <f t="shared" si="9"/>
        <v>163</v>
      </c>
      <c r="S55" s="813">
        <v>403</v>
      </c>
      <c r="T55" s="813">
        <v>0</v>
      </c>
      <c r="U55" s="813">
        <v>0</v>
      </c>
      <c r="V55" s="813">
        <f t="shared" si="10"/>
        <v>403</v>
      </c>
      <c r="W55" s="813">
        <v>0</v>
      </c>
      <c r="X55" s="813">
        <v>0</v>
      </c>
      <c r="Y55" s="813">
        <v>0</v>
      </c>
      <c r="Z55" s="813"/>
      <c r="AA55" s="814"/>
    </row>
    <row r="56" spans="1:27" ht="23.25" customHeight="1">
      <c r="A56" s="1018" t="s">
        <v>215</v>
      </c>
      <c r="B56" s="1027"/>
      <c r="C56" s="457"/>
      <c r="D56" s="815">
        <v>599</v>
      </c>
      <c r="E56" s="815"/>
      <c r="F56" s="815"/>
      <c r="G56" s="815">
        <f t="shared" si="23"/>
        <v>599</v>
      </c>
      <c r="H56" s="815"/>
      <c r="I56" s="815"/>
      <c r="J56" s="816"/>
      <c r="K56" s="815"/>
      <c r="L56" s="815"/>
      <c r="M56" s="815"/>
      <c r="N56" s="815"/>
      <c r="O56" s="815">
        <f t="shared" si="8"/>
        <v>0</v>
      </c>
      <c r="P56" s="815"/>
      <c r="Q56" s="815"/>
      <c r="R56" s="815">
        <f t="shared" si="9"/>
        <v>0</v>
      </c>
      <c r="S56" s="815">
        <v>37176</v>
      </c>
      <c r="T56" s="815">
        <v>0</v>
      </c>
      <c r="U56" s="815">
        <v>0</v>
      </c>
      <c r="V56" s="815">
        <f t="shared" si="10"/>
        <v>37176</v>
      </c>
      <c r="W56" s="815"/>
      <c r="X56" s="815">
        <v>0</v>
      </c>
      <c r="Y56" s="815">
        <v>0</v>
      </c>
      <c r="Z56" s="457"/>
      <c r="AA56" s="454"/>
    </row>
    <row r="57" spans="1:27" ht="23.25" customHeight="1" thickBot="1">
      <c r="A57" s="1020" t="s">
        <v>170</v>
      </c>
      <c r="B57" s="1024"/>
      <c r="C57" s="817">
        <v>1879934</v>
      </c>
      <c r="D57" s="818">
        <v>147493</v>
      </c>
      <c r="E57" s="818"/>
      <c r="F57" s="818"/>
      <c r="G57" s="818">
        <f t="shared" si="23"/>
        <v>147493</v>
      </c>
      <c r="H57" s="818">
        <v>3368</v>
      </c>
      <c r="I57" s="818" t="s">
        <v>136</v>
      </c>
      <c r="J57" s="819">
        <v>285</v>
      </c>
      <c r="K57" s="818">
        <v>169031</v>
      </c>
      <c r="L57" s="818">
        <v>49730</v>
      </c>
      <c r="M57" s="818">
        <v>645</v>
      </c>
      <c r="N57" s="818">
        <v>1691</v>
      </c>
      <c r="O57" s="818">
        <f t="shared" si="8"/>
        <v>52066</v>
      </c>
      <c r="P57" s="818"/>
      <c r="Q57" s="818"/>
      <c r="R57" s="818">
        <f t="shared" si="9"/>
        <v>52066</v>
      </c>
      <c r="S57" s="818">
        <v>232387</v>
      </c>
      <c r="T57" s="818">
        <v>0</v>
      </c>
      <c r="U57" s="818">
        <v>0</v>
      </c>
      <c r="V57" s="818">
        <f t="shared" si="10"/>
        <v>232387</v>
      </c>
      <c r="W57" s="818"/>
      <c r="X57" s="818">
        <v>18335</v>
      </c>
      <c r="Y57" s="818">
        <v>0</v>
      </c>
      <c r="Z57" s="457"/>
      <c r="AA57" s="807"/>
    </row>
    <row r="58" spans="1:27" ht="23.25" customHeight="1" thickBot="1">
      <c r="A58" s="1016" t="s">
        <v>144</v>
      </c>
      <c r="B58" s="1017"/>
      <c r="C58" s="808">
        <f>SUM(C55:C57)</f>
        <v>1879934</v>
      </c>
      <c r="D58" s="808">
        <f>SUM(D55:D57)</f>
        <v>148092</v>
      </c>
      <c r="E58" s="808">
        <f t="shared" ref="E58:Y58" si="34">SUM(E55:E57)</f>
        <v>0</v>
      </c>
      <c r="F58" s="808">
        <f t="shared" si="34"/>
        <v>0</v>
      </c>
      <c r="G58" s="808">
        <f t="shared" si="34"/>
        <v>148092</v>
      </c>
      <c r="H58" s="808">
        <f>SUM(H55:H57)</f>
        <v>3368</v>
      </c>
      <c r="I58" s="808">
        <f t="shared" si="34"/>
        <v>0</v>
      </c>
      <c r="J58" s="809">
        <f t="shared" si="34"/>
        <v>528</v>
      </c>
      <c r="K58" s="808">
        <f t="shared" si="34"/>
        <v>169723</v>
      </c>
      <c r="L58" s="808">
        <f t="shared" si="34"/>
        <v>49893</v>
      </c>
      <c r="M58" s="808">
        <f t="shared" si="34"/>
        <v>645</v>
      </c>
      <c r="N58" s="808">
        <f t="shared" si="34"/>
        <v>1691</v>
      </c>
      <c r="O58" s="808">
        <f t="shared" si="34"/>
        <v>52229</v>
      </c>
      <c r="P58" s="808">
        <f t="shared" si="34"/>
        <v>0</v>
      </c>
      <c r="Q58" s="808">
        <f t="shared" si="34"/>
        <v>0</v>
      </c>
      <c r="R58" s="808">
        <f t="shared" si="34"/>
        <v>52229</v>
      </c>
      <c r="S58" s="808">
        <f t="shared" si="34"/>
        <v>269966</v>
      </c>
      <c r="T58" s="808">
        <f t="shared" si="34"/>
        <v>0</v>
      </c>
      <c r="U58" s="808">
        <f t="shared" si="34"/>
        <v>0</v>
      </c>
      <c r="V58" s="808">
        <f t="shared" si="34"/>
        <v>269966</v>
      </c>
      <c r="W58" s="808">
        <f t="shared" si="34"/>
        <v>0</v>
      </c>
      <c r="X58" s="808">
        <f t="shared" si="34"/>
        <v>18335</v>
      </c>
      <c r="Y58" s="808">
        <f t="shared" si="34"/>
        <v>0</v>
      </c>
      <c r="Z58" s="808"/>
      <c r="AA58" s="810"/>
    </row>
    <row r="59" spans="1:27" ht="23.25" customHeight="1" thickBot="1">
      <c r="A59" s="1016" t="s">
        <v>11</v>
      </c>
      <c r="B59" s="1017"/>
      <c r="C59" s="808"/>
      <c r="D59" s="820">
        <f>D54+D58</f>
        <v>1230496</v>
      </c>
      <c r="E59" s="821">
        <f t="shared" ref="E59:Y59" si="35">E54+E58</f>
        <v>0</v>
      </c>
      <c r="F59" s="821">
        <f t="shared" si="35"/>
        <v>24741</v>
      </c>
      <c r="G59" s="820">
        <f t="shared" si="35"/>
        <v>1255237</v>
      </c>
      <c r="H59" s="820">
        <f>H54+H58</f>
        <v>248383</v>
      </c>
      <c r="I59" s="821">
        <f t="shared" si="35"/>
        <v>200651</v>
      </c>
      <c r="J59" s="820">
        <f t="shared" si="35"/>
        <v>19224</v>
      </c>
      <c r="K59" s="821">
        <f t="shared" si="35"/>
        <v>3465193</v>
      </c>
      <c r="L59" s="821">
        <f t="shared" si="35"/>
        <v>1993471</v>
      </c>
      <c r="M59" s="821">
        <f t="shared" si="35"/>
        <v>75156</v>
      </c>
      <c r="N59" s="821">
        <f t="shared" si="35"/>
        <v>406683</v>
      </c>
      <c r="O59" s="821">
        <f t="shared" si="35"/>
        <v>2475310</v>
      </c>
      <c r="P59" s="821">
        <f t="shared" si="35"/>
        <v>2611</v>
      </c>
      <c r="Q59" s="820">
        <f t="shared" si="35"/>
        <v>91359</v>
      </c>
      <c r="R59" s="820">
        <f t="shared" si="35"/>
        <v>2569280</v>
      </c>
      <c r="S59" s="820">
        <f t="shared" si="35"/>
        <v>8343950</v>
      </c>
      <c r="T59" s="820">
        <f t="shared" si="35"/>
        <v>10655</v>
      </c>
      <c r="U59" s="820">
        <f t="shared" si="35"/>
        <v>289393</v>
      </c>
      <c r="V59" s="820">
        <f t="shared" si="35"/>
        <v>8643998</v>
      </c>
      <c r="W59" s="820">
        <f t="shared" si="35"/>
        <v>5194087</v>
      </c>
      <c r="X59" s="820">
        <f t="shared" si="35"/>
        <v>293140</v>
      </c>
      <c r="Y59" s="820">
        <f t="shared" si="35"/>
        <v>14742</v>
      </c>
      <c r="Z59" s="821"/>
      <c r="AA59" s="822"/>
    </row>
    <row r="60" spans="1:27" ht="19.5" customHeight="1">
      <c r="A60" s="1" t="s">
        <v>511</v>
      </c>
    </row>
  </sheetData>
  <mergeCells count="39">
    <mergeCell ref="P3:P4"/>
    <mergeCell ref="Q3:Q4"/>
    <mergeCell ref="R3:R4"/>
    <mergeCell ref="A5:B5"/>
    <mergeCell ref="A9:B9"/>
    <mergeCell ref="A16:B16"/>
    <mergeCell ref="A2:B4"/>
    <mergeCell ref="J2:J3"/>
    <mergeCell ref="D3:D4"/>
    <mergeCell ref="E3:E4"/>
    <mergeCell ref="F3:F4"/>
    <mergeCell ref="G3:G4"/>
    <mergeCell ref="I3:I4"/>
    <mergeCell ref="A19:B19"/>
    <mergeCell ref="A24:B24"/>
    <mergeCell ref="A30:B30"/>
    <mergeCell ref="A31:B31"/>
    <mergeCell ref="A32:B32"/>
    <mergeCell ref="A49:B49"/>
    <mergeCell ref="A50:B50"/>
    <mergeCell ref="A51:B51"/>
    <mergeCell ref="A58:B58"/>
    <mergeCell ref="A35:B35"/>
    <mergeCell ref="A36:B36"/>
    <mergeCell ref="A37:B37"/>
    <mergeCell ref="A40:B40"/>
    <mergeCell ref="A56:B56"/>
    <mergeCell ref="A43:B43"/>
    <mergeCell ref="A44:B44"/>
    <mergeCell ref="A45:B45"/>
    <mergeCell ref="A46:B46"/>
    <mergeCell ref="A47:B47"/>
    <mergeCell ref="A48:B48"/>
    <mergeCell ref="A59:B59"/>
    <mergeCell ref="A52:B52"/>
    <mergeCell ref="A53:B53"/>
    <mergeCell ref="A54:B54"/>
    <mergeCell ref="A55:B55"/>
    <mergeCell ref="A57:B57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57" firstPageNumber="28" fitToWidth="2" orientation="portrait" useFirstPageNumber="1" r:id="rId1"/>
  <headerFooter alignWithMargins="0">
    <oddFooter>&amp;C&amp;"ＭＳ 明朝,標準"&amp;18&amp;P</oddFooter>
  </headerFooter>
  <colBreaks count="1" manualBreakCount="1">
    <brk id="15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O51"/>
  <sheetViews>
    <sheetView view="pageBreakPreview" zoomScaleNormal="100" zoomScaleSheetLayoutView="100" workbookViewId="0">
      <selection activeCell="J46" sqref="J46"/>
    </sheetView>
  </sheetViews>
  <sheetFormatPr defaultColWidth="9" defaultRowHeight="13"/>
  <cols>
    <col min="1" max="1" width="9" style="12"/>
    <col min="2" max="2" width="10.26953125" style="1" bestFit="1" customWidth="1"/>
    <col min="3" max="4" width="9.453125" style="1" bestFit="1" customWidth="1"/>
    <col min="5" max="5" width="11" style="1" bestFit="1" customWidth="1"/>
    <col min="6" max="6" width="9.453125" style="1" bestFit="1" customWidth="1"/>
    <col min="7" max="7" width="10" style="1" bestFit="1" customWidth="1"/>
    <col min="8" max="9" width="9.453125" style="1" bestFit="1" customWidth="1"/>
    <col min="10" max="11" width="11" style="1" bestFit="1" customWidth="1"/>
    <col min="12" max="12" width="9.453125" style="1" bestFit="1" customWidth="1"/>
    <col min="13" max="13" width="10.26953125" style="1" bestFit="1" customWidth="1"/>
    <col min="14" max="14" width="22.36328125" style="1" bestFit="1" customWidth="1"/>
    <col min="15" max="16384" width="9" style="1"/>
  </cols>
  <sheetData>
    <row r="1" spans="1:223" ht="14.5" thickBot="1">
      <c r="A1" s="101" t="s">
        <v>140</v>
      </c>
      <c r="N1" s="12" t="str">
        <f>貸出サービス概況!AA1</f>
        <v>令和6年</v>
      </c>
    </row>
    <row r="2" spans="1:223" ht="14.15" customHeight="1">
      <c r="A2" s="1076" t="s">
        <v>0</v>
      </c>
      <c r="B2" s="1074" t="s">
        <v>352</v>
      </c>
      <c r="C2" s="1075"/>
      <c r="D2" s="1075"/>
      <c r="E2" s="1075"/>
      <c r="F2" s="1075"/>
      <c r="G2" s="1075"/>
      <c r="H2" s="1075"/>
      <c r="I2" s="208" t="s">
        <v>298</v>
      </c>
      <c r="J2" s="209" t="s">
        <v>353</v>
      </c>
      <c r="K2" s="1109" t="s">
        <v>355</v>
      </c>
      <c r="L2" s="1110"/>
      <c r="M2" s="1111"/>
      <c r="N2" s="210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5" customHeight="1">
      <c r="A3" s="1077"/>
      <c r="B3" s="1104" t="s">
        <v>301</v>
      </c>
      <c r="C3" s="1104" t="s">
        <v>302</v>
      </c>
      <c r="D3" s="1104" t="s">
        <v>303</v>
      </c>
      <c r="E3" s="1104" t="s">
        <v>304</v>
      </c>
      <c r="F3" s="1104" t="s">
        <v>305</v>
      </c>
      <c r="G3" s="1104" t="s">
        <v>306</v>
      </c>
      <c r="H3" s="1100" t="s">
        <v>299</v>
      </c>
      <c r="I3" s="1044" t="s">
        <v>6</v>
      </c>
      <c r="J3" s="1106" t="s">
        <v>354</v>
      </c>
      <c r="K3" s="1108" t="s">
        <v>101</v>
      </c>
      <c r="L3" s="1108" t="s">
        <v>46</v>
      </c>
      <c r="M3" s="1102" t="s">
        <v>100</v>
      </c>
      <c r="N3" s="211" t="s">
        <v>300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5" customHeight="1">
      <c r="A4" s="1078"/>
      <c r="B4" s="1105"/>
      <c r="C4" s="1105"/>
      <c r="D4" s="1105"/>
      <c r="E4" s="1105"/>
      <c r="F4" s="1105"/>
      <c r="G4" s="1105"/>
      <c r="H4" s="1101"/>
      <c r="I4" s="1052"/>
      <c r="J4" s="1107"/>
      <c r="K4" s="1107"/>
      <c r="L4" s="1107"/>
      <c r="M4" s="1103"/>
      <c r="N4" s="212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15.75" customHeight="1">
      <c r="A5" s="481" t="s">
        <v>254</v>
      </c>
      <c r="B5" s="537">
        <v>28100</v>
      </c>
      <c r="C5" s="537">
        <v>0</v>
      </c>
      <c r="D5" s="537">
        <v>1</v>
      </c>
      <c r="E5" s="537">
        <v>2</v>
      </c>
      <c r="F5" s="537">
        <v>0</v>
      </c>
      <c r="G5" s="537">
        <v>12232</v>
      </c>
      <c r="H5" s="537">
        <v>0</v>
      </c>
      <c r="I5" s="537">
        <v>0</v>
      </c>
      <c r="J5" s="537">
        <v>40335</v>
      </c>
      <c r="K5" s="537">
        <v>40209</v>
      </c>
      <c r="L5" s="537">
        <v>0</v>
      </c>
      <c r="M5" s="537">
        <v>126</v>
      </c>
      <c r="N5" s="538"/>
    </row>
    <row r="6" spans="1:223" ht="15.75" customHeight="1">
      <c r="A6" s="484" t="s">
        <v>249</v>
      </c>
      <c r="B6" s="539">
        <v>3578</v>
      </c>
      <c r="C6" s="539">
        <v>0</v>
      </c>
      <c r="D6" s="539">
        <v>0</v>
      </c>
      <c r="E6" s="539">
        <v>0</v>
      </c>
      <c r="F6" s="539">
        <v>0</v>
      </c>
      <c r="G6" s="539">
        <v>14557</v>
      </c>
      <c r="H6" s="539">
        <v>0</v>
      </c>
      <c r="I6" s="539">
        <v>0</v>
      </c>
      <c r="J6" s="539">
        <v>18135</v>
      </c>
      <c r="K6" s="539">
        <v>18135</v>
      </c>
      <c r="L6" s="539">
        <v>0</v>
      </c>
      <c r="M6" s="539">
        <v>0</v>
      </c>
      <c r="N6" s="540"/>
    </row>
    <row r="7" spans="1:223" ht="15.75" customHeight="1">
      <c r="A7" s="484" t="s">
        <v>251</v>
      </c>
      <c r="B7" s="539">
        <v>35669</v>
      </c>
      <c r="C7" s="539">
        <v>0</v>
      </c>
      <c r="D7" s="539">
        <v>1</v>
      </c>
      <c r="E7" s="539">
        <v>1</v>
      </c>
      <c r="F7" s="539">
        <v>0</v>
      </c>
      <c r="G7" s="539">
        <v>29568</v>
      </c>
      <c r="H7" s="539">
        <v>0</v>
      </c>
      <c r="I7" s="539">
        <v>0</v>
      </c>
      <c r="J7" s="539">
        <v>65239</v>
      </c>
      <c r="K7" s="539">
        <v>65239</v>
      </c>
      <c r="L7" s="539">
        <v>0</v>
      </c>
      <c r="M7" s="539">
        <v>0</v>
      </c>
      <c r="N7" s="540"/>
    </row>
    <row r="8" spans="1:223" ht="15.75" customHeight="1">
      <c r="A8" s="484" t="s">
        <v>467</v>
      </c>
      <c r="B8" s="539">
        <v>121325</v>
      </c>
      <c r="C8" s="539">
        <v>0</v>
      </c>
      <c r="D8" s="539">
        <v>0</v>
      </c>
      <c r="E8" s="539">
        <v>625</v>
      </c>
      <c r="F8" s="539">
        <v>0</v>
      </c>
      <c r="G8" s="539">
        <v>141805</v>
      </c>
      <c r="H8" s="539">
        <v>1</v>
      </c>
      <c r="I8" s="539">
        <v>0</v>
      </c>
      <c r="J8" s="539">
        <v>263756</v>
      </c>
      <c r="K8" s="539">
        <v>255246</v>
      </c>
      <c r="L8" s="539">
        <v>0</v>
      </c>
      <c r="M8" s="539">
        <v>8510</v>
      </c>
      <c r="N8" s="540"/>
    </row>
    <row r="9" spans="1:223" ht="15.75" customHeight="1">
      <c r="A9" s="484" t="s">
        <v>468</v>
      </c>
      <c r="B9" s="539">
        <v>4692</v>
      </c>
      <c r="C9" s="539">
        <v>0</v>
      </c>
      <c r="D9" s="539">
        <v>0</v>
      </c>
      <c r="E9" s="539">
        <v>21</v>
      </c>
      <c r="F9" s="539">
        <v>0</v>
      </c>
      <c r="G9" s="539">
        <v>6503</v>
      </c>
      <c r="H9" s="539">
        <v>3</v>
      </c>
      <c r="I9" s="539">
        <v>0</v>
      </c>
      <c r="J9" s="539">
        <v>11219</v>
      </c>
      <c r="K9" s="539">
        <v>11219</v>
      </c>
      <c r="L9" s="539">
        <v>0</v>
      </c>
      <c r="M9" s="539">
        <v>0</v>
      </c>
      <c r="N9" s="540"/>
    </row>
    <row r="10" spans="1:223" ht="15.75" customHeight="1">
      <c r="A10" s="481" t="s">
        <v>131</v>
      </c>
      <c r="B10" s="537">
        <v>12418</v>
      </c>
      <c r="C10" s="537">
        <v>0</v>
      </c>
      <c r="D10" s="537">
        <v>0</v>
      </c>
      <c r="E10" s="537">
        <v>111</v>
      </c>
      <c r="F10" s="537">
        <v>0</v>
      </c>
      <c r="G10" s="537">
        <v>14256</v>
      </c>
      <c r="H10" s="537">
        <v>0</v>
      </c>
      <c r="I10" s="537">
        <v>0</v>
      </c>
      <c r="J10" s="537">
        <v>26785</v>
      </c>
      <c r="K10" s="537">
        <v>26785</v>
      </c>
      <c r="L10" s="537">
        <v>0</v>
      </c>
      <c r="M10" s="537">
        <v>0</v>
      </c>
      <c r="N10" s="538"/>
    </row>
    <row r="11" spans="1:223" ht="15.75" customHeight="1">
      <c r="A11" s="484" t="s">
        <v>132</v>
      </c>
      <c r="B11" s="539">
        <v>6035</v>
      </c>
      <c r="C11" s="539">
        <v>0</v>
      </c>
      <c r="D11" s="539">
        <v>0</v>
      </c>
      <c r="E11" s="539">
        <v>39</v>
      </c>
      <c r="F11" s="539">
        <v>0</v>
      </c>
      <c r="G11" s="539">
        <v>8801</v>
      </c>
      <c r="H11" s="539">
        <v>0</v>
      </c>
      <c r="I11" s="539">
        <v>0</v>
      </c>
      <c r="J11" s="539">
        <v>14875</v>
      </c>
      <c r="K11" s="539">
        <v>14875</v>
      </c>
      <c r="L11" s="539">
        <v>0</v>
      </c>
      <c r="M11" s="539">
        <v>0</v>
      </c>
      <c r="N11" s="540"/>
    </row>
    <row r="12" spans="1:223" ht="15.75" customHeight="1">
      <c r="A12" s="484" t="s">
        <v>135</v>
      </c>
      <c r="B12" s="539">
        <v>2807</v>
      </c>
      <c r="C12" s="539">
        <v>0</v>
      </c>
      <c r="D12" s="539">
        <v>0</v>
      </c>
      <c r="E12" s="539">
        <v>98</v>
      </c>
      <c r="F12" s="539">
        <v>0</v>
      </c>
      <c r="G12" s="539">
        <v>4486</v>
      </c>
      <c r="H12" s="539">
        <v>0</v>
      </c>
      <c r="I12" s="539">
        <v>0</v>
      </c>
      <c r="J12" s="539">
        <v>7391</v>
      </c>
      <c r="K12" s="539">
        <v>7391</v>
      </c>
      <c r="L12" s="539">
        <v>0</v>
      </c>
      <c r="M12" s="539">
        <v>0</v>
      </c>
      <c r="N12" s="540"/>
    </row>
    <row r="13" spans="1:223" ht="15.75" customHeight="1">
      <c r="A13" s="484" t="s">
        <v>206</v>
      </c>
      <c r="B13" s="619">
        <v>3480</v>
      </c>
      <c r="C13" s="619">
        <v>0</v>
      </c>
      <c r="D13" s="619">
        <v>0</v>
      </c>
      <c r="E13" s="619">
        <v>9</v>
      </c>
      <c r="F13" s="619">
        <v>0</v>
      </c>
      <c r="G13" s="619">
        <v>5901</v>
      </c>
      <c r="H13" s="619">
        <v>0</v>
      </c>
      <c r="I13" s="619"/>
      <c r="J13" s="619">
        <v>9390</v>
      </c>
      <c r="K13" s="619">
        <v>9390</v>
      </c>
      <c r="L13" s="619">
        <v>0</v>
      </c>
      <c r="M13" s="619">
        <v>0</v>
      </c>
      <c r="N13" s="620"/>
    </row>
    <row r="14" spans="1:223" ht="15.75" customHeight="1">
      <c r="A14" s="621" t="s">
        <v>133</v>
      </c>
      <c r="B14" s="642">
        <v>5882</v>
      </c>
      <c r="C14" s="642">
        <v>0</v>
      </c>
      <c r="D14" s="642">
        <v>0</v>
      </c>
      <c r="E14" s="642">
        <v>0</v>
      </c>
      <c r="F14" s="642">
        <v>0</v>
      </c>
      <c r="G14" s="642">
        <v>6245</v>
      </c>
      <c r="H14" s="642">
        <v>173</v>
      </c>
      <c r="I14" s="642">
        <v>0</v>
      </c>
      <c r="J14" s="642">
        <v>12300</v>
      </c>
      <c r="K14" s="642">
        <v>12300</v>
      </c>
      <c r="L14" s="642">
        <v>0</v>
      </c>
      <c r="M14" s="642">
        <v>0</v>
      </c>
      <c r="N14" s="643"/>
    </row>
    <row r="15" spans="1:223" ht="15.75" customHeight="1">
      <c r="A15" s="481" t="s">
        <v>469</v>
      </c>
      <c r="B15" s="537">
        <v>1879</v>
      </c>
      <c r="C15" s="537">
        <v>0</v>
      </c>
      <c r="D15" s="537">
        <v>0</v>
      </c>
      <c r="E15" s="537">
        <v>0</v>
      </c>
      <c r="F15" s="537">
        <v>0</v>
      </c>
      <c r="G15" s="537">
        <v>2978</v>
      </c>
      <c r="H15" s="537">
        <v>0</v>
      </c>
      <c r="I15" s="537">
        <v>5</v>
      </c>
      <c r="J15" s="537">
        <v>4862</v>
      </c>
      <c r="K15" s="537">
        <v>4862</v>
      </c>
      <c r="L15" s="537">
        <v>0</v>
      </c>
      <c r="M15" s="537">
        <v>0</v>
      </c>
      <c r="N15" s="538"/>
    </row>
    <row r="16" spans="1:223" ht="15.75" customHeight="1">
      <c r="A16" s="484" t="s">
        <v>470</v>
      </c>
      <c r="B16" s="539">
        <v>16770</v>
      </c>
      <c r="C16" s="539">
        <v>0</v>
      </c>
      <c r="D16" s="539">
        <v>1</v>
      </c>
      <c r="E16" s="539">
        <v>35</v>
      </c>
      <c r="F16" s="539">
        <v>0</v>
      </c>
      <c r="G16" s="539">
        <v>24037</v>
      </c>
      <c r="H16" s="539">
        <v>9</v>
      </c>
      <c r="I16" s="539">
        <v>1088</v>
      </c>
      <c r="J16" s="539">
        <v>41940</v>
      </c>
      <c r="K16" s="539">
        <v>31818</v>
      </c>
      <c r="L16" s="539">
        <v>0</v>
      </c>
      <c r="M16" s="539">
        <v>10122</v>
      </c>
      <c r="N16" s="540"/>
    </row>
    <row r="17" spans="1:14" ht="15.75" customHeight="1">
      <c r="A17" s="484" t="s">
        <v>218</v>
      </c>
      <c r="B17" s="539">
        <v>5172</v>
      </c>
      <c r="C17" s="539">
        <v>0</v>
      </c>
      <c r="D17" s="539">
        <v>1</v>
      </c>
      <c r="E17" s="539">
        <v>1</v>
      </c>
      <c r="F17" s="539">
        <v>0</v>
      </c>
      <c r="G17" s="539">
        <v>10430</v>
      </c>
      <c r="H17" s="539">
        <v>0</v>
      </c>
      <c r="I17" s="539">
        <v>2</v>
      </c>
      <c r="J17" s="539">
        <v>15606</v>
      </c>
      <c r="K17" s="539">
        <v>15606</v>
      </c>
      <c r="L17" s="539">
        <v>0</v>
      </c>
      <c r="M17" s="539">
        <v>0</v>
      </c>
      <c r="N17" s="540"/>
    </row>
    <row r="18" spans="1:14" ht="15.75" customHeight="1">
      <c r="A18" s="484" t="s">
        <v>471</v>
      </c>
      <c r="B18" s="539">
        <v>7996</v>
      </c>
      <c r="C18" s="539">
        <v>0</v>
      </c>
      <c r="D18" s="539">
        <v>0</v>
      </c>
      <c r="E18" s="539">
        <v>114</v>
      </c>
      <c r="F18" s="539">
        <v>0</v>
      </c>
      <c r="G18" s="539">
        <v>12764</v>
      </c>
      <c r="H18" s="539">
        <v>2</v>
      </c>
      <c r="I18" s="539">
        <v>6</v>
      </c>
      <c r="J18" s="539">
        <v>20882</v>
      </c>
      <c r="K18" s="539">
        <v>20882</v>
      </c>
      <c r="L18" s="539">
        <v>0</v>
      </c>
      <c r="M18" s="539">
        <v>0</v>
      </c>
      <c r="N18" s="540"/>
    </row>
    <row r="19" spans="1:14" ht="15.75" customHeight="1">
      <c r="A19" s="621" t="s">
        <v>217</v>
      </c>
      <c r="B19" s="642">
        <v>7111</v>
      </c>
      <c r="C19" s="642">
        <v>0</v>
      </c>
      <c r="D19" s="642">
        <v>0</v>
      </c>
      <c r="E19" s="642">
        <v>7</v>
      </c>
      <c r="F19" s="642">
        <v>0</v>
      </c>
      <c r="G19" s="642">
        <v>9434</v>
      </c>
      <c r="H19" s="642">
        <v>0</v>
      </c>
      <c r="I19" s="642">
        <v>352</v>
      </c>
      <c r="J19" s="642">
        <v>16904</v>
      </c>
      <c r="K19" s="642">
        <v>16904</v>
      </c>
      <c r="L19" s="642">
        <v>0</v>
      </c>
      <c r="M19" s="642">
        <v>0</v>
      </c>
      <c r="N19" s="643"/>
    </row>
    <row r="20" spans="1:14" ht="15.75" customHeight="1">
      <c r="A20" s="481" t="s">
        <v>472</v>
      </c>
      <c r="B20" s="715">
        <v>17332</v>
      </c>
      <c r="C20" s="715">
        <v>0</v>
      </c>
      <c r="D20" s="715">
        <v>0</v>
      </c>
      <c r="E20" s="715">
        <v>9</v>
      </c>
      <c r="F20" s="715">
        <v>0</v>
      </c>
      <c r="G20" s="715">
        <v>25821</v>
      </c>
      <c r="H20" s="715">
        <v>0</v>
      </c>
      <c r="I20" s="715">
        <v>27</v>
      </c>
      <c r="J20" s="715">
        <v>43189</v>
      </c>
      <c r="K20" s="715">
        <v>43189</v>
      </c>
      <c r="L20" s="715">
        <v>0</v>
      </c>
      <c r="M20" s="715">
        <v>0</v>
      </c>
      <c r="N20" s="716"/>
    </row>
    <row r="21" spans="1:14" ht="15.75" customHeight="1">
      <c r="A21" s="484" t="s">
        <v>192</v>
      </c>
      <c r="B21" s="539">
        <v>4915</v>
      </c>
      <c r="C21" s="539">
        <v>0</v>
      </c>
      <c r="D21" s="539">
        <v>0</v>
      </c>
      <c r="E21" s="539">
        <v>7</v>
      </c>
      <c r="F21" s="539">
        <v>0</v>
      </c>
      <c r="G21" s="539">
        <v>7077</v>
      </c>
      <c r="H21" s="539">
        <v>0</v>
      </c>
      <c r="I21" s="539">
        <v>0</v>
      </c>
      <c r="J21" s="539">
        <v>11999</v>
      </c>
      <c r="K21" s="539">
        <v>11999</v>
      </c>
      <c r="L21" s="539">
        <v>0</v>
      </c>
      <c r="M21" s="539">
        <v>0</v>
      </c>
      <c r="N21" s="540"/>
    </row>
    <row r="22" spans="1:14" ht="15.75" customHeight="1">
      <c r="A22" s="484" t="s">
        <v>194</v>
      </c>
      <c r="B22" s="539">
        <v>10873</v>
      </c>
      <c r="C22" s="539">
        <v>0</v>
      </c>
      <c r="D22" s="539">
        <v>0</v>
      </c>
      <c r="E22" s="539">
        <v>3</v>
      </c>
      <c r="F22" s="539">
        <v>0</v>
      </c>
      <c r="G22" s="539">
        <v>13763</v>
      </c>
      <c r="H22" s="539">
        <v>0</v>
      </c>
      <c r="I22" s="539">
        <v>0</v>
      </c>
      <c r="J22" s="539">
        <v>24639</v>
      </c>
      <c r="K22" s="539">
        <v>24639</v>
      </c>
      <c r="L22" s="539">
        <v>0</v>
      </c>
      <c r="M22" s="539">
        <v>0</v>
      </c>
      <c r="N22" s="540"/>
    </row>
    <row r="23" spans="1:14" ht="15.75" customHeight="1">
      <c r="A23" s="484" t="s">
        <v>473</v>
      </c>
      <c r="B23" s="539">
        <v>3815</v>
      </c>
      <c r="C23" s="539">
        <v>0</v>
      </c>
      <c r="D23" s="539">
        <v>0</v>
      </c>
      <c r="E23" s="539">
        <v>215</v>
      </c>
      <c r="F23" s="539">
        <v>0</v>
      </c>
      <c r="G23" s="539">
        <v>5823</v>
      </c>
      <c r="H23" s="539">
        <v>0</v>
      </c>
      <c r="I23" s="539">
        <v>0</v>
      </c>
      <c r="J23" s="539">
        <v>9853</v>
      </c>
      <c r="K23" s="539">
        <v>9853</v>
      </c>
      <c r="L23" s="539">
        <v>0</v>
      </c>
      <c r="M23" s="539">
        <v>0</v>
      </c>
      <c r="N23" s="540"/>
    </row>
    <row r="24" spans="1:14" ht="15.75" customHeight="1">
      <c r="A24" s="484" t="s">
        <v>330</v>
      </c>
      <c r="B24" s="539">
        <v>0</v>
      </c>
      <c r="C24" s="539">
        <v>0</v>
      </c>
      <c r="D24" s="539">
        <v>0</v>
      </c>
      <c r="E24" s="539">
        <v>0</v>
      </c>
      <c r="F24" s="539">
        <v>0</v>
      </c>
      <c r="G24" s="539">
        <v>0</v>
      </c>
      <c r="H24" s="539">
        <v>0</v>
      </c>
      <c r="I24" s="539">
        <v>0</v>
      </c>
      <c r="J24" s="539">
        <v>0</v>
      </c>
      <c r="K24" s="539">
        <v>0</v>
      </c>
      <c r="L24" s="539">
        <v>0</v>
      </c>
      <c r="M24" s="539">
        <v>0</v>
      </c>
      <c r="N24" s="540"/>
    </row>
    <row r="25" spans="1:14" ht="15.75" customHeight="1">
      <c r="A25" s="621" t="s">
        <v>195</v>
      </c>
      <c r="B25" s="642">
        <v>6967</v>
      </c>
      <c r="C25" s="642">
        <v>0</v>
      </c>
      <c r="D25" s="642">
        <v>18</v>
      </c>
      <c r="E25" s="642">
        <v>57</v>
      </c>
      <c r="F25" s="642">
        <v>0</v>
      </c>
      <c r="G25" s="642">
        <v>4857</v>
      </c>
      <c r="H25" s="642">
        <v>0</v>
      </c>
      <c r="I25" s="642">
        <v>0</v>
      </c>
      <c r="J25" s="642">
        <v>11899</v>
      </c>
      <c r="K25" s="642">
        <v>11893</v>
      </c>
      <c r="L25" s="642">
        <v>0</v>
      </c>
      <c r="M25" s="642">
        <v>6</v>
      </c>
      <c r="N25" s="643"/>
    </row>
    <row r="26" spans="1:14" ht="15.75" customHeight="1">
      <c r="A26" s="481" t="s">
        <v>196</v>
      </c>
      <c r="B26" s="715">
        <v>8891</v>
      </c>
      <c r="C26" s="715">
        <v>0</v>
      </c>
      <c r="D26" s="715">
        <v>229</v>
      </c>
      <c r="E26" s="715">
        <v>35</v>
      </c>
      <c r="F26" s="715">
        <v>40</v>
      </c>
      <c r="G26" s="715">
        <v>9579</v>
      </c>
      <c r="H26" s="715">
        <v>0</v>
      </c>
      <c r="I26" s="715">
        <v>56</v>
      </c>
      <c r="J26" s="715">
        <v>18830</v>
      </c>
      <c r="K26" s="715">
        <v>18774</v>
      </c>
      <c r="L26" s="715">
        <v>0</v>
      </c>
      <c r="M26" s="715">
        <v>0</v>
      </c>
      <c r="N26" s="716"/>
    </row>
    <row r="27" spans="1:14" ht="15.75" customHeight="1">
      <c r="A27" s="484" t="s">
        <v>197</v>
      </c>
      <c r="B27" s="539">
        <v>15433</v>
      </c>
      <c r="C27" s="539">
        <v>0</v>
      </c>
      <c r="D27" s="539">
        <v>0</v>
      </c>
      <c r="E27" s="539">
        <v>0</v>
      </c>
      <c r="F27" s="539">
        <v>0</v>
      </c>
      <c r="G27" s="539">
        <v>18397</v>
      </c>
      <c r="H27" s="539">
        <v>0</v>
      </c>
      <c r="I27" s="539">
        <v>0</v>
      </c>
      <c r="J27" s="539">
        <v>33830</v>
      </c>
      <c r="K27" s="539">
        <v>33830</v>
      </c>
      <c r="L27" s="539">
        <v>0</v>
      </c>
      <c r="M27" s="539">
        <v>0</v>
      </c>
      <c r="N27" s="540"/>
    </row>
    <row r="28" spans="1:14" ht="15.75" customHeight="1">
      <c r="A28" s="484" t="s">
        <v>198</v>
      </c>
      <c r="B28" s="539">
        <v>47</v>
      </c>
      <c r="C28" s="539">
        <v>0</v>
      </c>
      <c r="D28" s="539">
        <v>0</v>
      </c>
      <c r="E28" s="539">
        <v>0</v>
      </c>
      <c r="F28" s="539">
        <v>0</v>
      </c>
      <c r="G28" s="539">
        <v>1867</v>
      </c>
      <c r="H28" s="539">
        <v>0</v>
      </c>
      <c r="I28" s="539">
        <v>0</v>
      </c>
      <c r="J28" s="539">
        <v>1914</v>
      </c>
      <c r="K28" s="539">
        <v>1914</v>
      </c>
      <c r="L28" s="533">
        <v>0</v>
      </c>
      <c r="M28" s="533">
        <v>0</v>
      </c>
      <c r="N28" s="540"/>
    </row>
    <row r="29" spans="1:14" ht="15.75" customHeight="1">
      <c r="A29" s="484" t="s">
        <v>199</v>
      </c>
      <c r="B29" s="539">
        <v>11644</v>
      </c>
      <c r="C29" s="539">
        <v>0</v>
      </c>
      <c r="D29" s="539">
        <v>2</v>
      </c>
      <c r="E29" s="539">
        <v>0</v>
      </c>
      <c r="F29" s="539">
        <v>0</v>
      </c>
      <c r="G29" s="539">
        <v>23192</v>
      </c>
      <c r="H29" s="539">
        <v>0</v>
      </c>
      <c r="I29" s="539">
        <v>0</v>
      </c>
      <c r="J29" s="539">
        <v>34838</v>
      </c>
      <c r="K29" s="539">
        <v>34838</v>
      </c>
      <c r="L29" s="539">
        <v>0</v>
      </c>
      <c r="M29" s="539">
        <v>0</v>
      </c>
      <c r="N29" s="540"/>
    </row>
    <row r="30" spans="1:14" ht="15.75" customHeight="1">
      <c r="A30" s="621" t="s">
        <v>200</v>
      </c>
      <c r="B30" s="642">
        <v>1314</v>
      </c>
      <c r="C30" s="642">
        <v>0</v>
      </c>
      <c r="D30" s="642">
        <v>2</v>
      </c>
      <c r="E30" s="642">
        <v>19</v>
      </c>
      <c r="F30" s="642">
        <v>0</v>
      </c>
      <c r="G30" s="642">
        <v>2281</v>
      </c>
      <c r="H30" s="642">
        <v>0</v>
      </c>
      <c r="I30" s="642">
        <v>0</v>
      </c>
      <c r="J30" s="642">
        <v>3616</v>
      </c>
      <c r="K30" s="642">
        <v>3616</v>
      </c>
      <c r="L30" s="642">
        <v>0</v>
      </c>
      <c r="M30" s="642">
        <v>0</v>
      </c>
      <c r="N30" s="643"/>
    </row>
    <row r="31" spans="1:14" ht="15.75" customHeight="1">
      <c r="A31" s="484" t="s">
        <v>157</v>
      </c>
      <c r="B31" s="539">
        <v>408</v>
      </c>
      <c r="C31" s="539">
        <v>0</v>
      </c>
      <c r="D31" s="539">
        <v>0</v>
      </c>
      <c r="E31" s="539">
        <v>0</v>
      </c>
      <c r="F31" s="539">
        <v>0</v>
      </c>
      <c r="G31" s="539">
        <v>1318</v>
      </c>
      <c r="H31" s="539">
        <v>0</v>
      </c>
      <c r="I31" s="539">
        <v>5</v>
      </c>
      <c r="J31" s="539">
        <v>1731</v>
      </c>
      <c r="K31" s="539">
        <v>1731</v>
      </c>
      <c r="L31" s="539">
        <v>0</v>
      </c>
      <c r="M31" s="539">
        <v>0</v>
      </c>
      <c r="N31" s="540"/>
    </row>
    <row r="32" spans="1:14" ht="15.75" customHeight="1">
      <c r="A32" s="484" t="s">
        <v>474</v>
      </c>
      <c r="B32" s="539">
        <v>2172</v>
      </c>
      <c r="C32" s="539">
        <v>0</v>
      </c>
      <c r="D32" s="539">
        <v>0</v>
      </c>
      <c r="E32" s="539">
        <v>5</v>
      </c>
      <c r="F32" s="539">
        <v>11</v>
      </c>
      <c r="G32" s="539">
        <v>1712</v>
      </c>
      <c r="H32" s="539">
        <v>0</v>
      </c>
      <c r="I32" s="539">
        <v>43</v>
      </c>
      <c r="J32" s="539">
        <v>3943</v>
      </c>
      <c r="K32" s="539">
        <v>3943</v>
      </c>
      <c r="L32" s="539">
        <v>0</v>
      </c>
      <c r="M32" s="539">
        <v>0</v>
      </c>
      <c r="N32" s="540"/>
    </row>
    <row r="33" spans="1:14" ht="15.75" customHeight="1">
      <c r="A33" s="484" t="s">
        <v>202</v>
      </c>
      <c r="B33" s="539">
        <v>5890</v>
      </c>
      <c r="C33" s="539">
        <v>0</v>
      </c>
      <c r="D33" s="539">
        <v>0</v>
      </c>
      <c r="E33" s="539">
        <v>54</v>
      </c>
      <c r="F33" s="539">
        <v>0</v>
      </c>
      <c r="G33" s="539">
        <v>8774</v>
      </c>
      <c r="H33" s="539">
        <v>0</v>
      </c>
      <c r="I33" s="539">
        <v>0</v>
      </c>
      <c r="J33" s="539">
        <v>14718</v>
      </c>
      <c r="K33" s="539">
        <v>14718</v>
      </c>
      <c r="L33" s="539">
        <v>0</v>
      </c>
      <c r="M33" s="539">
        <v>0</v>
      </c>
      <c r="N33" s="540"/>
    </row>
    <row r="34" spans="1:14" ht="15.75" customHeight="1">
      <c r="A34" s="484" t="s">
        <v>203</v>
      </c>
      <c r="B34" s="539">
        <v>5465</v>
      </c>
      <c r="C34" s="539">
        <v>0</v>
      </c>
      <c r="D34" s="539">
        <v>0</v>
      </c>
      <c r="E34" s="539">
        <v>56</v>
      </c>
      <c r="F34" s="539">
        <v>0</v>
      </c>
      <c r="G34" s="539">
        <v>9543</v>
      </c>
      <c r="H34" s="539">
        <v>0</v>
      </c>
      <c r="I34" s="539">
        <v>0</v>
      </c>
      <c r="J34" s="539">
        <v>15064</v>
      </c>
      <c r="K34" s="539">
        <v>15064</v>
      </c>
      <c r="L34" s="539">
        <v>0</v>
      </c>
      <c r="M34" s="539">
        <v>0</v>
      </c>
      <c r="N34" s="540"/>
    </row>
    <row r="35" spans="1:14" ht="15.75" customHeight="1">
      <c r="A35" s="621" t="s">
        <v>159</v>
      </c>
      <c r="B35" s="642">
        <v>8518</v>
      </c>
      <c r="C35" s="642">
        <v>0</v>
      </c>
      <c r="D35" s="642">
        <v>0</v>
      </c>
      <c r="E35" s="642">
        <v>1</v>
      </c>
      <c r="F35" s="642">
        <v>0</v>
      </c>
      <c r="G35" s="642">
        <v>16587</v>
      </c>
      <c r="H35" s="642">
        <v>0</v>
      </c>
      <c r="I35" s="642">
        <v>0</v>
      </c>
      <c r="J35" s="642">
        <v>25106</v>
      </c>
      <c r="K35" s="642">
        <v>25106</v>
      </c>
      <c r="L35" s="642">
        <v>0</v>
      </c>
      <c r="M35" s="642">
        <v>0</v>
      </c>
      <c r="N35" s="643"/>
    </row>
    <row r="36" spans="1:14" ht="15.75" customHeight="1">
      <c r="A36" s="484" t="s">
        <v>269</v>
      </c>
      <c r="B36" s="539">
        <v>5</v>
      </c>
      <c r="C36" s="539"/>
      <c r="D36" s="539"/>
      <c r="E36" s="539"/>
      <c r="F36" s="539"/>
      <c r="G36" s="539">
        <v>5</v>
      </c>
      <c r="H36" s="539"/>
      <c r="I36" s="539"/>
      <c r="J36" s="539">
        <v>10</v>
      </c>
      <c r="K36" s="539"/>
      <c r="L36" s="539"/>
      <c r="M36" s="539"/>
      <c r="N36" s="540"/>
    </row>
    <row r="37" spans="1:14" ht="15.75" customHeight="1">
      <c r="A37" s="484" t="s">
        <v>207</v>
      </c>
      <c r="B37" s="539">
        <v>0</v>
      </c>
      <c r="C37" s="539">
        <v>0</v>
      </c>
      <c r="D37" s="539">
        <v>0</v>
      </c>
      <c r="E37" s="539">
        <v>0</v>
      </c>
      <c r="F37" s="539">
        <v>0</v>
      </c>
      <c r="G37" s="539">
        <v>0</v>
      </c>
      <c r="H37" s="539">
        <v>0</v>
      </c>
      <c r="I37" s="539">
        <v>0</v>
      </c>
      <c r="J37" s="539">
        <v>0</v>
      </c>
      <c r="K37" s="539">
        <v>0</v>
      </c>
      <c r="L37" s="539">
        <v>0</v>
      </c>
      <c r="M37" s="539">
        <v>0</v>
      </c>
      <c r="N37" s="540"/>
    </row>
    <row r="38" spans="1:14" ht="15.75" customHeight="1">
      <c r="A38" s="484" t="s">
        <v>211</v>
      </c>
      <c r="B38" s="539">
        <v>0</v>
      </c>
      <c r="C38" s="539">
        <v>0</v>
      </c>
      <c r="D38" s="539">
        <v>0</v>
      </c>
      <c r="E38" s="539">
        <v>0</v>
      </c>
      <c r="F38" s="539">
        <v>0</v>
      </c>
      <c r="G38" s="539">
        <v>0</v>
      </c>
      <c r="H38" s="539">
        <v>0</v>
      </c>
      <c r="I38" s="539">
        <v>0</v>
      </c>
      <c r="J38" s="539">
        <v>0</v>
      </c>
      <c r="K38" s="539">
        <v>0</v>
      </c>
      <c r="L38" s="539">
        <v>0</v>
      </c>
      <c r="M38" s="539">
        <v>0</v>
      </c>
      <c r="N38" s="540"/>
    </row>
    <row r="39" spans="1:14" ht="15.75" customHeight="1">
      <c r="A39" s="796" t="s">
        <v>265</v>
      </c>
      <c r="B39" s="539">
        <v>6714</v>
      </c>
      <c r="C39" s="539">
        <v>0</v>
      </c>
      <c r="D39" s="539">
        <v>0</v>
      </c>
      <c r="E39" s="539">
        <v>3</v>
      </c>
      <c r="F39" s="539">
        <v>0</v>
      </c>
      <c r="G39" s="539">
        <v>10013</v>
      </c>
      <c r="H39" s="539">
        <v>0</v>
      </c>
      <c r="I39" s="539">
        <v>0</v>
      </c>
      <c r="J39" s="539">
        <v>16730</v>
      </c>
      <c r="K39" s="539">
        <v>16730</v>
      </c>
      <c r="L39" s="539">
        <v>0</v>
      </c>
      <c r="M39" s="539">
        <v>0</v>
      </c>
      <c r="N39" s="540"/>
    </row>
    <row r="40" spans="1:14" ht="15.75" customHeight="1">
      <c r="A40" s="484" t="s">
        <v>216</v>
      </c>
      <c r="B40" s="539">
        <v>747</v>
      </c>
      <c r="C40" s="539">
        <v>0</v>
      </c>
      <c r="D40" s="539">
        <v>0</v>
      </c>
      <c r="E40" s="539">
        <v>0</v>
      </c>
      <c r="F40" s="539">
        <v>0</v>
      </c>
      <c r="G40" s="539">
        <v>96</v>
      </c>
      <c r="H40" s="539">
        <v>0</v>
      </c>
      <c r="I40" s="539">
        <v>0</v>
      </c>
      <c r="J40" s="539">
        <v>843</v>
      </c>
      <c r="K40" s="539">
        <v>843</v>
      </c>
      <c r="L40" s="539">
        <v>0</v>
      </c>
      <c r="M40" s="539">
        <v>0</v>
      </c>
      <c r="N40" s="540"/>
    </row>
    <row r="41" spans="1:14" ht="15.75" customHeight="1">
      <c r="A41" s="481" t="s">
        <v>208</v>
      </c>
      <c r="B41" s="537">
        <v>13021</v>
      </c>
      <c r="C41" s="537">
        <v>0</v>
      </c>
      <c r="D41" s="537">
        <v>0</v>
      </c>
      <c r="E41" s="537">
        <v>141</v>
      </c>
      <c r="F41" s="537">
        <v>0</v>
      </c>
      <c r="G41" s="537">
        <v>14260</v>
      </c>
      <c r="H41" s="537">
        <v>0</v>
      </c>
      <c r="I41" s="537">
        <v>0</v>
      </c>
      <c r="J41" s="537">
        <v>27422</v>
      </c>
      <c r="K41" s="537">
        <v>27422</v>
      </c>
      <c r="L41" s="537">
        <v>0</v>
      </c>
      <c r="M41" s="537">
        <v>0</v>
      </c>
      <c r="N41" s="538"/>
    </row>
    <row r="42" spans="1:14" ht="15.75" customHeight="1">
      <c r="A42" s="484" t="s">
        <v>209</v>
      </c>
      <c r="B42" s="539">
        <v>0</v>
      </c>
      <c r="C42" s="539">
        <v>0</v>
      </c>
      <c r="D42" s="539">
        <v>0</v>
      </c>
      <c r="E42" s="539">
        <v>4</v>
      </c>
      <c r="F42" s="539">
        <v>7</v>
      </c>
      <c r="G42" s="539">
        <v>4566</v>
      </c>
      <c r="H42" s="539">
        <v>0</v>
      </c>
      <c r="I42" s="539">
        <v>0</v>
      </c>
      <c r="J42" s="539">
        <v>4577</v>
      </c>
      <c r="K42" s="539">
        <v>0</v>
      </c>
      <c r="L42" s="539">
        <v>0</v>
      </c>
      <c r="M42" s="539">
        <v>0</v>
      </c>
      <c r="N42" s="540"/>
    </row>
    <row r="43" spans="1:14" ht="15.75" customHeight="1">
      <c r="A43" s="804" t="s">
        <v>212</v>
      </c>
      <c r="B43" s="619">
        <v>525</v>
      </c>
      <c r="C43" s="619">
        <v>0</v>
      </c>
      <c r="D43" s="619">
        <v>0</v>
      </c>
      <c r="E43" s="619">
        <v>3</v>
      </c>
      <c r="F43" s="619">
        <v>0</v>
      </c>
      <c r="G43" s="619">
        <v>1405</v>
      </c>
      <c r="H43" s="619">
        <v>0</v>
      </c>
      <c r="I43" s="619">
        <v>0</v>
      </c>
      <c r="J43" s="619">
        <v>1933</v>
      </c>
      <c r="K43" s="619">
        <v>1933</v>
      </c>
      <c r="L43" s="619">
        <v>0</v>
      </c>
      <c r="M43" s="619">
        <v>0</v>
      </c>
      <c r="N43" s="620"/>
    </row>
    <row r="44" spans="1:14" ht="15.75" customHeight="1">
      <c r="A44" s="804" t="s">
        <v>210</v>
      </c>
      <c r="B44" s="619">
        <v>5676</v>
      </c>
      <c r="C44" s="619">
        <v>0</v>
      </c>
      <c r="D44" s="619">
        <v>0</v>
      </c>
      <c r="E44" s="619">
        <v>2</v>
      </c>
      <c r="F44" s="619">
        <v>0</v>
      </c>
      <c r="G44" s="619">
        <v>9881</v>
      </c>
      <c r="H44" s="619">
        <v>0</v>
      </c>
      <c r="I44" s="619">
        <v>0</v>
      </c>
      <c r="J44" s="619">
        <v>15559</v>
      </c>
      <c r="K44" s="619">
        <v>15559</v>
      </c>
      <c r="L44" s="619">
        <v>0</v>
      </c>
      <c r="M44" s="619">
        <v>0</v>
      </c>
      <c r="N44" s="620"/>
    </row>
    <row r="45" spans="1:14" ht="15.75" customHeight="1" thickBot="1">
      <c r="A45" s="837" t="s">
        <v>213</v>
      </c>
      <c r="B45" s="944">
        <v>14212</v>
      </c>
      <c r="C45" s="944">
        <v>0</v>
      </c>
      <c r="D45" s="944">
        <v>9</v>
      </c>
      <c r="E45" s="944">
        <v>39</v>
      </c>
      <c r="F45" s="944">
        <v>357</v>
      </c>
      <c r="G45" s="944">
        <v>11383</v>
      </c>
      <c r="H45" s="944">
        <v>0</v>
      </c>
      <c r="I45" s="944">
        <v>0</v>
      </c>
      <c r="J45" s="944">
        <v>26000</v>
      </c>
      <c r="K45" s="944">
        <v>25410</v>
      </c>
      <c r="L45" s="944">
        <v>590</v>
      </c>
      <c r="M45" s="944">
        <v>0</v>
      </c>
      <c r="N45" s="945"/>
    </row>
    <row r="46" spans="1:14" ht="15.75" customHeight="1" thickBot="1">
      <c r="A46" s="837" t="s">
        <v>48</v>
      </c>
      <c r="B46" s="821">
        <f>SUM(B5:B45)</f>
        <v>407498</v>
      </c>
      <c r="C46" s="821">
        <f t="shared" ref="C46:M46" si="0">SUM(C5:C45)</f>
        <v>0</v>
      </c>
      <c r="D46" s="821">
        <f t="shared" si="0"/>
        <v>264</v>
      </c>
      <c r="E46" s="821">
        <f t="shared" si="0"/>
        <v>1716</v>
      </c>
      <c r="F46" s="821">
        <f t="shared" si="0"/>
        <v>415</v>
      </c>
      <c r="G46" s="821">
        <f t="shared" si="0"/>
        <v>506197</v>
      </c>
      <c r="H46" s="821">
        <f t="shared" si="0"/>
        <v>188</v>
      </c>
      <c r="I46" s="821">
        <f t="shared" si="0"/>
        <v>1584</v>
      </c>
      <c r="J46" s="821">
        <f t="shared" si="0"/>
        <v>917862</v>
      </c>
      <c r="K46" s="821">
        <f t="shared" si="0"/>
        <v>893865</v>
      </c>
      <c r="L46" s="821">
        <f t="shared" si="0"/>
        <v>590</v>
      </c>
      <c r="M46" s="821">
        <f t="shared" si="0"/>
        <v>18764</v>
      </c>
      <c r="N46" s="836"/>
    </row>
    <row r="47" spans="1:14" ht="15.75" customHeight="1">
      <c r="A47" s="843" t="s">
        <v>214</v>
      </c>
      <c r="B47" s="946">
        <v>0</v>
      </c>
      <c r="C47" s="946">
        <v>0</v>
      </c>
      <c r="D47" s="946">
        <v>0</v>
      </c>
      <c r="E47" s="946">
        <v>3</v>
      </c>
      <c r="F47" s="946">
        <v>0</v>
      </c>
      <c r="G47" s="946">
        <v>0</v>
      </c>
      <c r="H47" s="946">
        <v>0</v>
      </c>
      <c r="I47" s="946">
        <v>0</v>
      </c>
      <c r="J47" s="946">
        <v>3</v>
      </c>
      <c r="K47" s="946">
        <v>3</v>
      </c>
      <c r="L47" s="946">
        <v>0</v>
      </c>
      <c r="M47" s="946">
        <v>0</v>
      </c>
      <c r="N47" s="947"/>
    </row>
    <row r="48" spans="1:14" ht="15.75" customHeight="1">
      <c r="A48" s="804" t="s">
        <v>215</v>
      </c>
      <c r="B48" s="539">
        <v>0</v>
      </c>
      <c r="C48" s="539">
        <v>0</v>
      </c>
      <c r="D48" s="539">
        <v>0</v>
      </c>
      <c r="E48" s="539">
        <v>0</v>
      </c>
      <c r="F48" s="539">
        <v>0</v>
      </c>
      <c r="G48" s="539">
        <v>0</v>
      </c>
      <c r="H48" s="539">
        <v>0</v>
      </c>
      <c r="I48" s="539">
        <v>0</v>
      </c>
      <c r="J48" s="948">
        <v>0</v>
      </c>
      <c r="K48" s="948">
        <v>0</v>
      </c>
      <c r="L48" s="948">
        <v>0</v>
      </c>
      <c r="M48" s="948">
        <v>0</v>
      </c>
      <c r="N48" s="949"/>
    </row>
    <row r="49" spans="1:14" ht="15.75" customHeight="1" thickBot="1">
      <c r="A49" s="837" t="s">
        <v>244</v>
      </c>
      <c r="B49" s="950">
        <v>41182</v>
      </c>
      <c r="C49" s="950">
        <v>2</v>
      </c>
      <c r="D49" s="950"/>
      <c r="E49" s="950"/>
      <c r="F49" s="950"/>
      <c r="G49" s="950">
        <v>3750</v>
      </c>
      <c r="H49" s="950"/>
      <c r="I49" s="950"/>
      <c r="J49" s="950">
        <v>44934</v>
      </c>
      <c r="K49" s="950">
        <v>44934</v>
      </c>
      <c r="L49" s="950"/>
      <c r="M49" s="950"/>
      <c r="N49" s="951"/>
    </row>
    <row r="50" spans="1:14" ht="15.75" customHeight="1" thickBot="1">
      <c r="A50" s="851" t="s">
        <v>144</v>
      </c>
      <c r="B50" s="821">
        <f>SUM(B47:B49)</f>
        <v>41182</v>
      </c>
      <c r="C50" s="821">
        <f t="shared" ref="C50:M50" si="1">SUM(C47:C49)</f>
        <v>2</v>
      </c>
      <c r="D50" s="821">
        <f t="shared" si="1"/>
        <v>0</v>
      </c>
      <c r="E50" s="821">
        <f t="shared" si="1"/>
        <v>3</v>
      </c>
      <c r="F50" s="821">
        <f t="shared" si="1"/>
        <v>0</v>
      </c>
      <c r="G50" s="821">
        <f t="shared" si="1"/>
        <v>3750</v>
      </c>
      <c r="H50" s="821">
        <f t="shared" si="1"/>
        <v>0</v>
      </c>
      <c r="I50" s="821">
        <f t="shared" si="1"/>
        <v>0</v>
      </c>
      <c r="J50" s="821">
        <f t="shared" si="1"/>
        <v>44937</v>
      </c>
      <c r="K50" s="821">
        <f t="shared" si="1"/>
        <v>44937</v>
      </c>
      <c r="L50" s="821">
        <f t="shared" si="1"/>
        <v>0</v>
      </c>
      <c r="M50" s="821">
        <f t="shared" si="1"/>
        <v>0</v>
      </c>
      <c r="N50" s="836"/>
    </row>
    <row r="51" spans="1:14" ht="15.75" customHeight="1" thickBot="1">
      <c r="A51" s="837" t="s">
        <v>11</v>
      </c>
      <c r="B51" s="821">
        <f>B46+B50</f>
        <v>448680</v>
      </c>
      <c r="C51" s="821">
        <f t="shared" ref="C51:M51" si="2">C46+C50</f>
        <v>2</v>
      </c>
      <c r="D51" s="821">
        <f t="shared" si="2"/>
        <v>264</v>
      </c>
      <c r="E51" s="821">
        <f t="shared" si="2"/>
        <v>1719</v>
      </c>
      <c r="F51" s="821">
        <f t="shared" si="2"/>
        <v>415</v>
      </c>
      <c r="G51" s="821">
        <f t="shared" si="2"/>
        <v>509947</v>
      </c>
      <c r="H51" s="821">
        <f t="shared" si="2"/>
        <v>188</v>
      </c>
      <c r="I51" s="821">
        <f t="shared" si="2"/>
        <v>1584</v>
      </c>
      <c r="J51" s="821">
        <f t="shared" si="2"/>
        <v>962799</v>
      </c>
      <c r="K51" s="821">
        <f t="shared" si="2"/>
        <v>938802</v>
      </c>
      <c r="L51" s="821">
        <f t="shared" si="2"/>
        <v>590</v>
      </c>
      <c r="M51" s="821">
        <f t="shared" si="2"/>
        <v>18764</v>
      </c>
      <c r="N51" s="836"/>
    </row>
  </sheetData>
  <mergeCells count="15">
    <mergeCell ref="H3:H4"/>
    <mergeCell ref="M3:M4"/>
    <mergeCell ref="A2:A4"/>
    <mergeCell ref="B2:H2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K2:M2"/>
  </mergeCells>
  <phoneticPr fontId="2"/>
  <pageMargins left="0.78740157480314965" right="0.78740157480314965" top="0.78740157480314965" bottom="0.78740157480314965" header="0.51181102362204722" footer="0.51181102362204722"/>
  <pageSetup paperSize="9" scale="96" firstPageNumber="46" fitToWidth="2" orientation="portrait" useFirstPageNumber="1" r:id="rId1"/>
  <headerFooter alignWithMargins="0">
    <oddFooter>&amp;C&amp;"ＭＳ 明朝,標準"&amp;12&amp;P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L52"/>
  <sheetViews>
    <sheetView view="pageBreakPreview" zoomScale="64" zoomScaleNormal="75" zoomScaleSheetLayoutView="64" workbookViewId="0">
      <selection activeCell="P46" sqref="P46"/>
    </sheetView>
  </sheetViews>
  <sheetFormatPr defaultColWidth="9" defaultRowHeight="13"/>
  <cols>
    <col min="1" max="1" width="10.36328125" style="12" customWidth="1"/>
    <col min="2" max="2" width="11" style="15" hidden="1" customWidth="1"/>
    <col min="3" max="3" width="11" style="15" customWidth="1"/>
    <col min="4" max="4" width="10.6328125" style="1" bestFit="1" customWidth="1"/>
    <col min="5" max="5" width="25.6328125" style="1" customWidth="1"/>
    <col min="6" max="6" width="13.7265625" style="1" customWidth="1"/>
    <col min="7" max="7" width="9.08984375" style="1" customWidth="1"/>
    <col min="8" max="8" width="21.36328125" style="1" customWidth="1"/>
    <col min="9" max="9" width="22.08984375" style="1" customWidth="1"/>
    <col min="10" max="10" width="18.08984375" style="1" customWidth="1"/>
    <col min="11" max="11" width="4.453125" style="1" customWidth="1"/>
    <col min="12" max="14" width="4.7265625" style="1" customWidth="1"/>
    <col min="15" max="15" width="5.08984375" style="1" bestFit="1" customWidth="1"/>
    <col min="16" max="16" width="7.90625" style="1" customWidth="1"/>
    <col min="17" max="17" width="9.7265625" style="1" customWidth="1"/>
    <col min="18" max="18" width="8.6328125" style="1" customWidth="1"/>
    <col min="19" max="19" width="10.6328125" style="1" customWidth="1"/>
    <col min="20" max="20" width="47.08984375" style="1" customWidth="1"/>
    <col min="21" max="16384" width="9" style="1"/>
  </cols>
  <sheetData>
    <row r="1" spans="1:220" ht="14.5" thickBot="1">
      <c r="A1" s="101" t="s">
        <v>141</v>
      </c>
      <c r="T1" s="12" t="str">
        <f>蔵書Ⅰ!R1</f>
        <v>令和7年3月31日現在</v>
      </c>
    </row>
    <row r="2" spans="1:220" ht="14.15" customHeight="1">
      <c r="A2" s="1124" t="s">
        <v>0</v>
      </c>
      <c r="B2" s="1114" t="s">
        <v>102</v>
      </c>
      <c r="C2" s="1116" t="s">
        <v>102</v>
      </c>
      <c r="D2" s="1127" t="s">
        <v>356</v>
      </c>
      <c r="E2" s="1128"/>
      <c r="F2" s="1128"/>
      <c r="G2" s="1129"/>
      <c r="H2" s="214" t="s">
        <v>179</v>
      </c>
      <c r="I2" s="215" t="s">
        <v>180</v>
      </c>
      <c r="J2" s="214" t="s">
        <v>181</v>
      </c>
      <c r="K2" s="1132" t="s">
        <v>358</v>
      </c>
      <c r="L2" s="1133"/>
      <c r="M2" s="1133"/>
      <c r="N2" s="1134"/>
      <c r="O2" s="216" t="s">
        <v>103</v>
      </c>
      <c r="P2" s="217"/>
      <c r="Q2" s="218" t="s">
        <v>185</v>
      </c>
      <c r="R2" s="219" t="s">
        <v>104</v>
      </c>
      <c r="S2" s="219" t="s">
        <v>182</v>
      </c>
      <c r="T2" s="220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5" customHeight="1">
      <c r="A3" s="1125"/>
      <c r="B3" s="1115"/>
      <c r="C3" s="1117"/>
      <c r="D3" s="1130" t="s">
        <v>183</v>
      </c>
      <c r="E3" s="1130" t="s">
        <v>267</v>
      </c>
      <c r="F3" s="1119" t="s">
        <v>184</v>
      </c>
      <c r="G3" s="1121" t="s">
        <v>357</v>
      </c>
      <c r="H3" s="7"/>
      <c r="I3" s="16"/>
      <c r="J3" s="7"/>
      <c r="K3" s="17"/>
      <c r="L3" s="1121" t="s">
        <v>105</v>
      </c>
      <c r="M3" s="1123" t="s">
        <v>106</v>
      </c>
      <c r="N3" s="1135" t="s">
        <v>107</v>
      </c>
      <c r="O3" s="18" t="s">
        <v>63</v>
      </c>
      <c r="P3" s="1112" t="s">
        <v>108</v>
      </c>
      <c r="Q3" s="19" t="s">
        <v>109</v>
      </c>
      <c r="R3" s="221" t="s">
        <v>110</v>
      </c>
      <c r="S3" s="106" t="s">
        <v>110</v>
      </c>
      <c r="T3" s="222" t="s">
        <v>20</v>
      </c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5" customHeight="1">
      <c r="A4" s="1126"/>
      <c r="B4" s="1115"/>
      <c r="C4" s="1118"/>
      <c r="D4" s="1131"/>
      <c r="E4" s="1131"/>
      <c r="F4" s="1120"/>
      <c r="G4" s="1122"/>
      <c r="H4" s="81"/>
      <c r="I4" s="82"/>
      <c r="J4" s="86" t="s">
        <v>111</v>
      </c>
      <c r="K4" s="82"/>
      <c r="L4" s="1122"/>
      <c r="M4" s="1118"/>
      <c r="N4" s="1136"/>
      <c r="O4" s="85"/>
      <c r="P4" s="1113"/>
      <c r="Q4" s="83" t="s">
        <v>112</v>
      </c>
      <c r="R4" s="84"/>
      <c r="S4" s="85"/>
      <c r="T4" s="223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32.15" customHeight="1">
      <c r="A5" s="495" t="s">
        <v>254</v>
      </c>
      <c r="B5" s="541" t="s">
        <v>255</v>
      </c>
      <c r="C5" s="541">
        <v>43831</v>
      </c>
      <c r="D5" s="542" t="s">
        <v>317</v>
      </c>
      <c r="E5" s="543" t="s">
        <v>136</v>
      </c>
      <c r="F5" s="544"/>
      <c r="G5" s="544" t="s">
        <v>136</v>
      </c>
      <c r="H5" s="545" t="s">
        <v>136</v>
      </c>
      <c r="I5" s="546" t="s">
        <v>569</v>
      </c>
      <c r="J5" s="543" t="s">
        <v>570</v>
      </c>
      <c r="K5" s="544" t="s">
        <v>312</v>
      </c>
      <c r="L5" s="544" t="s">
        <v>312</v>
      </c>
      <c r="M5" s="544" t="s">
        <v>312</v>
      </c>
      <c r="N5" s="544" t="s">
        <v>313</v>
      </c>
      <c r="O5" s="547">
        <v>104</v>
      </c>
      <c r="P5" s="547">
        <v>24</v>
      </c>
      <c r="Q5" s="547">
        <v>2</v>
      </c>
      <c r="R5" s="547">
        <v>3955</v>
      </c>
      <c r="S5" s="547">
        <v>27940</v>
      </c>
      <c r="T5" s="548"/>
    </row>
    <row r="6" spans="1:220" ht="21" customHeight="1">
      <c r="A6" s="498" t="s">
        <v>249</v>
      </c>
      <c r="B6" s="549"/>
      <c r="C6" s="550"/>
      <c r="D6" s="551"/>
      <c r="E6" s="552"/>
      <c r="F6" s="552"/>
      <c r="G6" s="552"/>
      <c r="H6" s="553"/>
      <c r="I6" s="553"/>
      <c r="J6" s="553"/>
      <c r="K6" s="554"/>
      <c r="L6" s="554"/>
      <c r="M6" s="554"/>
      <c r="N6" s="554"/>
      <c r="O6" s="555"/>
      <c r="P6" s="556"/>
      <c r="Q6" s="556"/>
      <c r="R6" s="557"/>
      <c r="S6" s="555"/>
      <c r="T6" s="558" t="s">
        <v>329</v>
      </c>
    </row>
    <row r="7" spans="1:220" ht="21" customHeight="1">
      <c r="A7" s="498" t="s">
        <v>251</v>
      </c>
      <c r="B7" s="559"/>
      <c r="C7" s="559"/>
      <c r="D7" s="560"/>
      <c r="E7" s="561"/>
      <c r="F7" s="561"/>
      <c r="G7" s="561"/>
      <c r="H7" s="562"/>
      <c r="I7" s="562"/>
      <c r="J7" s="562"/>
      <c r="K7" s="563"/>
      <c r="L7" s="563"/>
      <c r="M7" s="563"/>
      <c r="N7" s="563"/>
      <c r="O7" s="564"/>
      <c r="P7" s="564"/>
      <c r="Q7" s="564"/>
      <c r="R7" s="564"/>
      <c r="S7" s="564"/>
      <c r="T7" s="558" t="s">
        <v>329</v>
      </c>
    </row>
    <row r="8" spans="1:220" ht="21" customHeight="1">
      <c r="A8" s="498" t="s">
        <v>467</v>
      </c>
      <c r="B8" s="559">
        <v>40603</v>
      </c>
      <c r="C8" s="559">
        <v>44743</v>
      </c>
      <c r="D8" s="560" t="s">
        <v>527</v>
      </c>
      <c r="E8" s="561" t="s">
        <v>413</v>
      </c>
      <c r="F8" s="562" t="s">
        <v>321</v>
      </c>
      <c r="G8" s="561" t="s">
        <v>414</v>
      </c>
      <c r="H8" s="562" t="s">
        <v>377</v>
      </c>
      <c r="I8" s="562" t="s">
        <v>415</v>
      </c>
      <c r="J8" s="565" t="s">
        <v>528</v>
      </c>
      <c r="K8" s="563" t="s">
        <v>312</v>
      </c>
      <c r="L8" s="563" t="s">
        <v>312</v>
      </c>
      <c r="M8" s="563" t="s">
        <v>312</v>
      </c>
      <c r="N8" s="563" t="s">
        <v>316</v>
      </c>
      <c r="O8" s="564">
        <v>148</v>
      </c>
      <c r="P8" s="564">
        <v>32</v>
      </c>
      <c r="Q8" s="564">
        <v>6</v>
      </c>
      <c r="R8" s="564">
        <v>35856</v>
      </c>
      <c r="S8" s="564">
        <v>62260</v>
      </c>
      <c r="T8" s="566"/>
    </row>
    <row r="9" spans="1:220" ht="21" customHeight="1">
      <c r="A9" s="498" t="s">
        <v>468</v>
      </c>
      <c r="B9" s="559"/>
      <c r="C9" s="559"/>
      <c r="D9" s="560"/>
      <c r="E9" s="561"/>
      <c r="F9" s="561"/>
      <c r="G9" s="561"/>
      <c r="H9" s="562"/>
      <c r="I9" s="562"/>
      <c r="J9" s="562"/>
      <c r="K9" s="563"/>
      <c r="L9" s="563"/>
      <c r="M9" s="563"/>
      <c r="N9" s="563"/>
      <c r="O9" s="564"/>
      <c r="P9" s="564"/>
      <c r="Q9" s="564"/>
      <c r="R9" s="564"/>
      <c r="S9" s="564"/>
      <c r="T9" s="566" t="s">
        <v>375</v>
      </c>
    </row>
    <row r="10" spans="1:220" ht="21" customHeight="1">
      <c r="A10" s="495" t="s">
        <v>131</v>
      </c>
      <c r="B10" s="582"/>
      <c r="C10" s="582"/>
      <c r="D10" s="583"/>
      <c r="E10" s="584"/>
      <c r="F10" s="584"/>
      <c r="G10" s="584"/>
      <c r="H10" s="543"/>
      <c r="I10" s="543"/>
      <c r="J10" s="543"/>
      <c r="K10" s="544"/>
      <c r="L10" s="544"/>
      <c r="M10" s="544"/>
      <c r="N10" s="544"/>
      <c r="O10" s="547"/>
      <c r="P10" s="547"/>
      <c r="Q10" s="547"/>
      <c r="R10" s="547"/>
      <c r="S10" s="547"/>
      <c r="T10" s="585" t="s">
        <v>375</v>
      </c>
    </row>
    <row r="11" spans="1:220" ht="21" customHeight="1">
      <c r="A11" s="498" t="s">
        <v>132</v>
      </c>
      <c r="B11" s="559"/>
      <c r="C11" s="559"/>
      <c r="D11" s="560"/>
      <c r="E11" s="561"/>
      <c r="F11" s="561"/>
      <c r="G11" s="561"/>
      <c r="H11" s="562"/>
      <c r="I11" s="562"/>
      <c r="J11" s="562"/>
      <c r="K11" s="563"/>
      <c r="L11" s="563"/>
      <c r="M11" s="563"/>
      <c r="N11" s="563"/>
      <c r="O11" s="564"/>
      <c r="P11" s="564"/>
      <c r="Q11" s="564"/>
      <c r="R11" s="586"/>
      <c r="S11" s="587"/>
      <c r="T11" s="588" t="s">
        <v>375</v>
      </c>
      <c r="U11" s="58"/>
    </row>
    <row r="12" spans="1:220" ht="21" customHeight="1">
      <c r="A12" s="498" t="s">
        <v>135</v>
      </c>
      <c r="B12" s="589"/>
      <c r="C12" s="559"/>
      <c r="D12" s="560"/>
      <c r="E12" s="561"/>
      <c r="F12" s="561"/>
      <c r="G12" s="561"/>
      <c r="H12" s="562"/>
      <c r="I12" s="562"/>
      <c r="J12" s="562"/>
      <c r="K12" s="563"/>
      <c r="L12" s="563"/>
      <c r="M12" s="563"/>
      <c r="N12" s="563"/>
      <c r="O12" s="564"/>
      <c r="P12" s="564"/>
      <c r="Q12" s="564"/>
      <c r="R12" s="586"/>
      <c r="S12" s="587"/>
      <c r="T12" s="588" t="s">
        <v>375</v>
      </c>
      <c r="U12" s="58"/>
    </row>
    <row r="13" spans="1:220" ht="21" customHeight="1">
      <c r="A13" s="498" t="s">
        <v>206</v>
      </c>
      <c r="B13" s="589"/>
      <c r="C13" s="559"/>
      <c r="D13" s="560"/>
      <c r="E13" s="561"/>
      <c r="F13" s="561"/>
      <c r="G13" s="561"/>
      <c r="H13" s="562"/>
      <c r="I13" s="562"/>
      <c r="J13" s="562"/>
      <c r="K13" s="563"/>
      <c r="L13" s="563"/>
      <c r="M13" s="563"/>
      <c r="N13" s="563"/>
      <c r="O13" s="564"/>
      <c r="P13" s="564"/>
      <c r="Q13" s="564"/>
      <c r="R13" s="586"/>
      <c r="S13" s="587"/>
      <c r="T13" s="588" t="s">
        <v>375</v>
      </c>
    </row>
    <row r="14" spans="1:220" ht="21" customHeight="1">
      <c r="A14" s="625" t="s">
        <v>133</v>
      </c>
      <c r="B14" s="644">
        <v>38991</v>
      </c>
      <c r="C14" s="644">
        <v>44835</v>
      </c>
      <c r="D14" s="645" t="s">
        <v>308</v>
      </c>
      <c r="E14" s="646" t="s">
        <v>338</v>
      </c>
      <c r="F14" s="646"/>
      <c r="G14" s="646"/>
      <c r="H14" s="647"/>
      <c r="I14" s="647" t="s">
        <v>486</v>
      </c>
      <c r="J14" s="647" t="s">
        <v>324</v>
      </c>
      <c r="K14" s="648" t="s">
        <v>312</v>
      </c>
      <c r="L14" s="648" t="s">
        <v>312</v>
      </c>
      <c r="M14" s="648" t="s">
        <v>312</v>
      </c>
      <c r="N14" s="648" t="s">
        <v>313</v>
      </c>
      <c r="O14" s="649">
        <v>16</v>
      </c>
      <c r="P14" s="649">
        <v>4</v>
      </c>
      <c r="Q14" s="649">
        <v>5</v>
      </c>
      <c r="R14" s="649">
        <v>42</v>
      </c>
      <c r="S14" s="649">
        <v>13617</v>
      </c>
      <c r="T14" s="650"/>
    </row>
    <row r="15" spans="1:220" ht="21" customHeight="1">
      <c r="A15" s="495" t="s">
        <v>469</v>
      </c>
      <c r="B15" s="541">
        <v>40725</v>
      </c>
      <c r="C15" s="541">
        <v>44835</v>
      </c>
      <c r="D15" s="583" t="s">
        <v>308</v>
      </c>
      <c r="E15" s="584" t="s">
        <v>338</v>
      </c>
      <c r="F15" s="584"/>
      <c r="G15" s="584"/>
      <c r="H15" s="543"/>
      <c r="I15" s="543" t="s">
        <v>486</v>
      </c>
      <c r="J15" s="543" t="s">
        <v>324</v>
      </c>
      <c r="K15" s="544" t="s">
        <v>312</v>
      </c>
      <c r="L15" s="544" t="s">
        <v>312</v>
      </c>
      <c r="M15" s="544" t="s">
        <v>312</v>
      </c>
      <c r="N15" s="544" t="s">
        <v>313</v>
      </c>
      <c r="O15" s="547">
        <v>5</v>
      </c>
      <c r="P15" s="547">
        <v>2</v>
      </c>
      <c r="Q15" s="547">
        <v>1</v>
      </c>
      <c r="R15" s="547" t="s">
        <v>537</v>
      </c>
      <c r="S15" s="547" t="s">
        <v>537</v>
      </c>
      <c r="T15" s="651"/>
    </row>
    <row r="16" spans="1:220" ht="21" customHeight="1">
      <c r="A16" s="498" t="s">
        <v>470</v>
      </c>
      <c r="B16" s="589"/>
      <c r="C16" s="589" t="s">
        <v>418</v>
      </c>
      <c r="D16" s="560" t="s">
        <v>308</v>
      </c>
      <c r="E16" s="561" t="s">
        <v>322</v>
      </c>
      <c r="F16" s="552" t="s">
        <v>309</v>
      </c>
      <c r="G16" s="561" t="s">
        <v>376</v>
      </c>
      <c r="H16" s="553" t="s">
        <v>377</v>
      </c>
      <c r="I16" s="553" t="s">
        <v>378</v>
      </c>
      <c r="J16" s="553" t="s">
        <v>311</v>
      </c>
      <c r="K16" s="554" t="s">
        <v>312</v>
      </c>
      <c r="L16" s="554" t="s">
        <v>312</v>
      </c>
      <c r="M16" s="554" t="s">
        <v>312</v>
      </c>
      <c r="N16" s="679" t="s">
        <v>313</v>
      </c>
      <c r="O16" s="586">
        <v>20</v>
      </c>
      <c r="P16" s="586">
        <v>5</v>
      </c>
      <c r="Q16" s="586">
        <v>2</v>
      </c>
      <c r="R16" s="586">
        <v>2970</v>
      </c>
      <c r="S16" s="586">
        <v>7576</v>
      </c>
      <c r="T16" s="588"/>
    </row>
    <row r="17" spans="1:21" ht="21" customHeight="1">
      <c r="A17" s="498" t="s">
        <v>218</v>
      </c>
      <c r="B17" s="589"/>
      <c r="C17" s="589" t="s">
        <v>418</v>
      </c>
      <c r="D17" s="560" t="s">
        <v>308</v>
      </c>
      <c r="E17" s="561" t="s">
        <v>322</v>
      </c>
      <c r="F17" s="561" t="s">
        <v>309</v>
      </c>
      <c r="G17" s="561" t="s">
        <v>376</v>
      </c>
      <c r="H17" s="562" t="s">
        <v>377</v>
      </c>
      <c r="I17" s="562" t="s">
        <v>378</v>
      </c>
      <c r="J17" s="562" t="s">
        <v>311</v>
      </c>
      <c r="K17" s="563" t="s">
        <v>312</v>
      </c>
      <c r="L17" s="563" t="s">
        <v>312</v>
      </c>
      <c r="M17" s="563" t="s">
        <v>312</v>
      </c>
      <c r="N17" s="563" t="s">
        <v>313</v>
      </c>
      <c r="O17" s="564">
        <v>6</v>
      </c>
      <c r="P17" s="564">
        <v>2</v>
      </c>
      <c r="Q17" s="564">
        <v>1</v>
      </c>
      <c r="R17" s="564">
        <v>0</v>
      </c>
      <c r="S17" s="564">
        <v>0</v>
      </c>
      <c r="T17" s="566" t="s">
        <v>514</v>
      </c>
    </row>
    <row r="18" spans="1:21" ht="21" customHeight="1">
      <c r="A18" s="498" t="s">
        <v>471</v>
      </c>
      <c r="B18" s="589"/>
      <c r="C18" s="589" t="s">
        <v>418</v>
      </c>
      <c r="D18" s="560" t="s">
        <v>308</v>
      </c>
      <c r="E18" s="561" t="s">
        <v>322</v>
      </c>
      <c r="F18" s="561" t="s">
        <v>309</v>
      </c>
      <c r="G18" s="561" t="s">
        <v>376</v>
      </c>
      <c r="H18" s="562" t="s">
        <v>377</v>
      </c>
      <c r="I18" s="562" t="s">
        <v>378</v>
      </c>
      <c r="J18" s="562" t="s">
        <v>311</v>
      </c>
      <c r="K18" s="563" t="s">
        <v>312</v>
      </c>
      <c r="L18" s="563" t="s">
        <v>312</v>
      </c>
      <c r="M18" s="563" t="s">
        <v>312</v>
      </c>
      <c r="N18" s="563" t="s">
        <v>313</v>
      </c>
      <c r="O18" s="564">
        <v>8</v>
      </c>
      <c r="P18" s="564">
        <v>2</v>
      </c>
      <c r="Q18" s="564">
        <v>1</v>
      </c>
      <c r="R18" s="564">
        <v>0</v>
      </c>
      <c r="S18" s="564">
        <v>0</v>
      </c>
      <c r="T18" s="566" t="s">
        <v>515</v>
      </c>
    </row>
    <row r="19" spans="1:21" ht="21" customHeight="1">
      <c r="A19" s="625" t="s">
        <v>217</v>
      </c>
      <c r="B19" s="644"/>
      <c r="C19" s="644" t="s">
        <v>418</v>
      </c>
      <c r="D19" s="645" t="s">
        <v>308</v>
      </c>
      <c r="E19" s="646" t="s">
        <v>322</v>
      </c>
      <c r="F19" s="646" t="s">
        <v>309</v>
      </c>
      <c r="G19" s="646" t="s">
        <v>376</v>
      </c>
      <c r="H19" s="647" t="s">
        <v>377</v>
      </c>
      <c r="I19" s="647" t="s">
        <v>378</v>
      </c>
      <c r="J19" s="647" t="s">
        <v>311</v>
      </c>
      <c r="K19" s="648" t="s">
        <v>312</v>
      </c>
      <c r="L19" s="648" t="s">
        <v>312</v>
      </c>
      <c r="M19" s="648" t="s">
        <v>312</v>
      </c>
      <c r="N19" s="648" t="s">
        <v>313</v>
      </c>
      <c r="O19" s="649">
        <v>8</v>
      </c>
      <c r="P19" s="649">
        <v>2</v>
      </c>
      <c r="Q19" s="649">
        <v>1</v>
      </c>
      <c r="R19" s="649">
        <v>0</v>
      </c>
      <c r="S19" s="649">
        <v>0</v>
      </c>
      <c r="T19" s="566" t="s">
        <v>515</v>
      </c>
    </row>
    <row r="20" spans="1:21" ht="21" customHeight="1">
      <c r="A20" s="495" t="s">
        <v>472</v>
      </c>
      <c r="B20" s="582" t="s">
        <v>256</v>
      </c>
      <c r="C20" s="582">
        <v>45624</v>
      </c>
      <c r="D20" s="551" t="s">
        <v>317</v>
      </c>
      <c r="E20" s="584" t="s">
        <v>538</v>
      </c>
      <c r="F20" s="584" t="s">
        <v>309</v>
      </c>
      <c r="G20" s="584" t="s">
        <v>539</v>
      </c>
      <c r="H20" s="543" t="s">
        <v>320</v>
      </c>
      <c r="I20" s="543" t="s">
        <v>425</v>
      </c>
      <c r="J20" s="562" t="s">
        <v>540</v>
      </c>
      <c r="K20" s="544" t="s">
        <v>312</v>
      </c>
      <c r="L20" s="544" t="s">
        <v>312</v>
      </c>
      <c r="M20" s="544" t="s">
        <v>312</v>
      </c>
      <c r="N20" s="544" t="s">
        <v>316</v>
      </c>
      <c r="O20" s="547">
        <v>26</v>
      </c>
      <c r="P20" s="547">
        <v>6</v>
      </c>
      <c r="Q20" s="547">
        <v>1</v>
      </c>
      <c r="R20" s="547">
        <v>13464</v>
      </c>
      <c r="S20" s="547">
        <v>14323</v>
      </c>
      <c r="T20" s="651"/>
    </row>
    <row r="21" spans="1:21" ht="21" customHeight="1">
      <c r="A21" s="498" t="s">
        <v>192</v>
      </c>
      <c r="B21" s="559" t="s">
        <v>257</v>
      </c>
      <c r="C21" s="559">
        <v>45624</v>
      </c>
      <c r="D21" s="551" t="s">
        <v>317</v>
      </c>
      <c r="E21" s="561" t="s">
        <v>538</v>
      </c>
      <c r="F21" s="561" t="s">
        <v>309</v>
      </c>
      <c r="G21" s="552" t="s">
        <v>539</v>
      </c>
      <c r="H21" s="562" t="s">
        <v>320</v>
      </c>
      <c r="I21" s="562" t="s">
        <v>425</v>
      </c>
      <c r="J21" s="562" t="s">
        <v>541</v>
      </c>
      <c r="K21" s="563" t="s">
        <v>312</v>
      </c>
      <c r="L21" s="563" t="s">
        <v>312</v>
      </c>
      <c r="M21" s="563" t="s">
        <v>312</v>
      </c>
      <c r="N21" s="563" t="s">
        <v>318</v>
      </c>
      <c r="O21" s="564">
        <v>9</v>
      </c>
      <c r="P21" s="564">
        <v>2</v>
      </c>
      <c r="Q21" s="564">
        <v>1</v>
      </c>
      <c r="R21" s="564" t="s">
        <v>542</v>
      </c>
      <c r="S21" s="564" t="s">
        <v>543</v>
      </c>
      <c r="T21" s="566"/>
    </row>
    <row r="22" spans="1:21" ht="21" customHeight="1">
      <c r="A22" s="498" t="s">
        <v>194</v>
      </c>
      <c r="B22" s="717" t="s">
        <v>258</v>
      </c>
      <c r="C22" s="549">
        <v>45624</v>
      </c>
      <c r="D22" s="551" t="s">
        <v>317</v>
      </c>
      <c r="E22" s="552" t="s">
        <v>538</v>
      </c>
      <c r="F22" s="552" t="s">
        <v>309</v>
      </c>
      <c r="G22" s="552" t="s">
        <v>539</v>
      </c>
      <c r="H22" s="553" t="s">
        <v>320</v>
      </c>
      <c r="I22" s="562" t="s">
        <v>423</v>
      </c>
      <c r="J22" s="562" t="s">
        <v>541</v>
      </c>
      <c r="K22" s="554" t="s">
        <v>312</v>
      </c>
      <c r="L22" s="554" t="s">
        <v>312</v>
      </c>
      <c r="M22" s="554" t="s">
        <v>312</v>
      </c>
      <c r="N22" s="554" t="s">
        <v>316</v>
      </c>
      <c r="O22" s="586">
        <v>12</v>
      </c>
      <c r="P22" s="586">
        <v>5</v>
      </c>
      <c r="Q22" s="586">
        <v>1</v>
      </c>
      <c r="R22" s="586" t="s">
        <v>136</v>
      </c>
      <c r="S22" s="586" t="s">
        <v>136</v>
      </c>
      <c r="T22" s="588"/>
    </row>
    <row r="23" spans="1:21" ht="21" customHeight="1">
      <c r="A23" s="498" t="s">
        <v>473</v>
      </c>
      <c r="B23" s="717" t="s">
        <v>259</v>
      </c>
      <c r="C23" s="549">
        <v>45624</v>
      </c>
      <c r="D23" s="551" t="s">
        <v>317</v>
      </c>
      <c r="E23" s="552" t="s">
        <v>538</v>
      </c>
      <c r="F23" s="552" t="s">
        <v>309</v>
      </c>
      <c r="G23" s="552" t="s">
        <v>539</v>
      </c>
      <c r="H23" s="553" t="s">
        <v>320</v>
      </c>
      <c r="I23" s="562" t="s">
        <v>425</v>
      </c>
      <c r="J23" s="562" t="s">
        <v>540</v>
      </c>
      <c r="K23" s="554" t="s">
        <v>312</v>
      </c>
      <c r="L23" s="554" t="s">
        <v>312</v>
      </c>
      <c r="M23" s="554" t="s">
        <v>312</v>
      </c>
      <c r="N23" s="554" t="s">
        <v>318</v>
      </c>
      <c r="O23" s="586">
        <v>9</v>
      </c>
      <c r="P23" s="586">
        <v>2</v>
      </c>
      <c r="Q23" s="586">
        <v>1</v>
      </c>
      <c r="R23" s="586" t="s">
        <v>544</v>
      </c>
      <c r="S23" s="586" t="s">
        <v>544</v>
      </c>
      <c r="T23" s="588"/>
    </row>
    <row r="24" spans="1:21" ht="21" customHeight="1">
      <c r="A24" s="498" t="s">
        <v>330</v>
      </c>
      <c r="B24" s="717" t="s">
        <v>259</v>
      </c>
      <c r="C24" s="549">
        <v>44531</v>
      </c>
      <c r="D24" s="551" t="s">
        <v>317</v>
      </c>
      <c r="E24" s="552" t="s">
        <v>337</v>
      </c>
      <c r="F24" s="552" t="s">
        <v>309</v>
      </c>
      <c r="G24" s="552" t="s">
        <v>381</v>
      </c>
      <c r="H24" s="553" t="s">
        <v>320</v>
      </c>
      <c r="I24" s="562" t="s">
        <v>370</v>
      </c>
      <c r="J24" s="553" t="s">
        <v>487</v>
      </c>
      <c r="K24" s="554" t="s">
        <v>312</v>
      </c>
      <c r="L24" s="554" t="s">
        <v>312</v>
      </c>
      <c r="M24" s="554" t="s">
        <v>312</v>
      </c>
      <c r="N24" s="554" t="s">
        <v>318</v>
      </c>
      <c r="O24" s="586">
        <v>15</v>
      </c>
      <c r="P24" s="586">
        <v>6</v>
      </c>
      <c r="Q24" s="586">
        <v>0</v>
      </c>
      <c r="R24" s="586">
        <v>0</v>
      </c>
      <c r="S24" s="586">
        <v>14652</v>
      </c>
      <c r="T24" s="588"/>
    </row>
    <row r="25" spans="1:21" ht="21" customHeight="1">
      <c r="A25" s="625" t="s">
        <v>195</v>
      </c>
      <c r="B25" s="644">
        <v>39995</v>
      </c>
      <c r="C25" s="644">
        <v>45627</v>
      </c>
      <c r="D25" s="645" t="s">
        <v>308</v>
      </c>
      <c r="E25" s="646" t="s">
        <v>338</v>
      </c>
      <c r="F25" s="647"/>
      <c r="G25" s="646" t="s">
        <v>136</v>
      </c>
      <c r="H25" s="647" t="s">
        <v>483</v>
      </c>
      <c r="I25" s="647" t="s">
        <v>512</v>
      </c>
      <c r="J25" s="647" t="s">
        <v>324</v>
      </c>
      <c r="K25" s="648" t="s">
        <v>312</v>
      </c>
      <c r="L25" s="648" t="s">
        <v>312</v>
      </c>
      <c r="M25" s="648" t="s">
        <v>312</v>
      </c>
      <c r="N25" s="648" t="s">
        <v>313</v>
      </c>
      <c r="O25" s="649">
        <v>25</v>
      </c>
      <c r="P25" s="649">
        <v>3</v>
      </c>
      <c r="Q25" s="649">
        <v>2</v>
      </c>
      <c r="R25" s="586" t="s">
        <v>136</v>
      </c>
      <c r="S25" s="649">
        <v>6406</v>
      </c>
      <c r="T25" s="650"/>
    </row>
    <row r="26" spans="1:21" ht="21" customHeight="1">
      <c r="A26" s="495" t="s">
        <v>196</v>
      </c>
      <c r="B26" s="582">
        <v>40238</v>
      </c>
      <c r="C26" s="582">
        <v>44409</v>
      </c>
      <c r="D26" s="583" t="s">
        <v>578</v>
      </c>
      <c r="E26" s="584" t="s">
        <v>578</v>
      </c>
      <c r="F26" s="584" t="s">
        <v>578</v>
      </c>
      <c r="G26" s="584" t="s">
        <v>578</v>
      </c>
      <c r="H26" s="543" t="s">
        <v>578</v>
      </c>
      <c r="I26" s="543" t="s">
        <v>388</v>
      </c>
      <c r="J26" s="543" t="s">
        <v>419</v>
      </c>
      <c r="K26" s="544" t="s">
        <v>312</v>
      </c>
      <c r="L26" s="544" t="s">
        <v>312</v>
      </c>
      <c r="M26" s="544" t="s">
        <v>312</v>
      </c>
      <c r="N26" s="544" t="s">
        <v>313</v>
      </c>
      <c r="O26" s="547">
        <v>11</v>
      </c>
      <c r="P26" s="547">
        <v>4</v>
      </c>
      <c r="Q26" s="547">
        <v>1</v>
      </c>
      <c r="R26" s="547" t="s">
        <v>578</v>
      </c>
      <c r="S26" s="547">
        <v>3562</v>
      </c>
      <c r="T26" s="651"/>
    </row>
    <row r="27" spans="1:21" ht="21" customHeight="1">
      <c r="A27" s="498" t="s">
        <v>197</v>
      </c>
      <c r="B27" s="550">
        <v>39875</v>
      </c>
      <c r="C27" s="550" t="s">
        <v>489</v>
      </c>
      <c r="D27" s="551" t="s">
        <v>308</v>
      </c>
      <c r="E27" s="561" t="s">
        <v>136</v>
      </c>
      <c r="F27" s="552"/>
      <c r="G27" s="561" t="s">
        <v>136</v>
      </c>
      <c r="H27" s="553" t="s">
        <v>384</v>
      </c>
      <c r="I27" s="562" t="s">
        <v>488</v>
      </c>
      <c r="J27" s="553" t="s">
        <v>420</v>
      </c>
      <c r="K27" s="554" t="s">
        <v>312</v>
      </c>
      <c r="L27" s="554" t="s">
        <v>312</v>
      </c>
      <c r="M27" s="554" t="s">
        <v>312</v>
      </c>
      <c r="N27" s="679" t="s">
        <v>313</v>
      </c>
      <c r="O27" s="586">
        <v>13</v>
      </c>
      <c r="P27" s="586">
        <v>4</v>
      </c>
      <c r="Q27" s="586">
        <v>1</v>
      </c>
      <c r="R27" s="586">
        <v>0</v>
      </c>
      <c r="S27" s="586">
        <v>11565</v>
      </c>
      <c r="T27" s="588" t="s">
        <v>546</v>
      </c>
    </row>
    <row r="28" spans="1:21" ht="21" customHeight="1">
      <c r="A28" s="498" t="s">
        <v>198</v>
      </c>
      <c r="B28" s="559" t="s">
        <v>260</v>
      </c>
      <c r="C28" s="559">
        <v>45352</v>
      </c>
      <c r="D28" s="560" t="s">
        <v>371</v>
      </c>
      <c r="E28" s="561" t="s">
        <v>422</v>
      </c>
      <c r="F28" s="561" t="s">
        <v>309</v>
      </c>
      <c r="G28" s="561" t="s">
        <v>490</v>
      </c>
      <c r="H28" s="562" t="s">
        <v>547</v>
      </c>
      <c r="I28" s="562" t="s">
        <v>488</v>
      </c>
      <c r="J28" s="562" t="s">
        <v>421</v>
      </c>
      <c r="K28" s="563" t="s">
        <v>312</v>
      </c>
      <c r="L28" s="563" t="s">
        <v>312</v>
      </c>
      <c r="M28" s="563" t="s">
        <v>312</v>
      </c>
      <c r="N28" s="563" t="s">
        <v>313</v>
      </c>
      <c r="O28" s="564">
        <v>3</v>
      </c>
      <c r="P28" s="564">
        <v>1</v>
      </c>
      <c r="Q28" s="564">
        <v>0</v>
      </c>
      <c r="R28" s="564">
        <v>0</v>
      </c>
      <c r="S28" s="564">
        <v>0</v>
      </c>
      <c r="T28" s="566" t="s">
        <v>548</v>
      </c>
    </row>
    <row r="29" spans="1:21" ht="21" customHeight="1">
      <c r="A29" s="498" t="s">
        <v>199</v>
      </c>
      <c r="B29" s="550">
        <v>40452</v>
      </c>
      <c r="C29" s="550">
        <v>44105</v>
      </c>
      <c r="D29" s="551" t="s">
        <v>308</v>
      </c>
      <c r="E29" s="552" t="s">
        <v>422</v>
      </c>
      <c r="F29" s="552" t="s">
        <v>309</v>
      </c>
      <c r="G29" s="552" t="s">
        <v>332</v>
      </c>
      <c r="H29" s="553" t="s">
        <v>333</v>
      </c>
      <c r="I29" s="553" t="s">
        <v>379</v>
      </c>
      <c r="J29" s="553" t="s">
        <v>315</v>
      </c>
      <c r="K29" s="554" t="s">
        <v>312</v>
      </c>
      <c r="L29" s="554" t="s">
        <v>312</v>
      </c>
      <c r="M29" s="554" t="s">
        <v>312</v>
      </c>
      <c r="N29" s="554" t="s">
        <v>313</v>
      </c>
      <c r="O29" s="586">
        <v>12</v>
      </c>
      <c r="P29" s="586">
        <v>2</v>
      </c>
      <c r="Q29" s="586">
        <v>2</v>
      </c>
      <c r="R29" s="586">
        <v>770</v>
      </c>
      <c r="S29" s="586">
        <v>5887</v>
      </c>
      <c r="T29" s="588"/>
    </row>
    <row r="30" spans="1:21" ht="21" customHeight="1">
      <c r="A30" s="625" t="s">
        <v>200</v>
      </c>
      <c r="B30" s="644">
        <v>40164</v>
      </c>
      <c r="C30" s="644">
        <v>44903</v>
      </c>
      <c r="D30" s="645" t="s">
        <v>317</v>
      </c>
      <c r="E30" s="646" t="s">
        <v>338</v>
      </c>
      <c r="F30" s="646"/>
      <c r="G30" s="646"/>
      <c r="H30" s="647"/>
      <c r="I30" s="647" t="s">
        <v>423</v>
      </c>
      <c r="J30" s="766" t="s">
        <v>315</v>
      </c>
      <c r="K30" s="767" t="s">
        <v>312</v>
      </c>
      <c r="L30" s="767" t="s">
        <v>312</v>
      </c>
      <c r="M30" s="767" t="s">
        <v>312</v>
      </c>
      <c r="N30" s="767" t="s">
        <v>313</v>
      </c>
      <c r="O30" s="768">
        <v>9</v>
      </c>
      <c r="P30" s="768">
        <v>2</v>
      </c>
      <c r="Q30" s="768">
        <v>2</v>
      </c>
      <c r="R30" s="768">
        <v>0</v>
      </c>
      <c r="S30" s="768">
        <v>6594</v>
      </c>
      <c r="T30" s="769"/>
    </row>
    <row r="31" spans="1:21" ht="21" customHeight="1">
      <c r="A31" s="495" t="s">
        <v>201</v>
      </c>
      <c r="B31" s="541"/>
      <c r="C31" s="541">
        <v>43284</v>
      </c>
      <c r="D31" s="583" t="s">
        <v>308</v>
      </c>
      <c r="E31" s="584" t="s">
        <v>322</v>
      </c>
      <c r="F31" s="584" t="s">
        <v>309</v>
      </c>
      <c r="G31" s="770" t="s">
        <v>491</v>
      </c>
      <c r="H31" s="771" t="s">
        <v>520</v>
      </c>
      <c r="I31" s="771" t="s">
        <v>310</v>
      </c>
      <c r="J31" s="543"/>
      <c r="K31" s="544" t="s">
        <v>312</v>
      </c>
      <c r="L31" s="544" t="s">
        <v>312</v>
      </c>
      <c r="M31" s="544" t="s">
        <v>312</v>
      </c>
      <c r="N31" s="544" t="s">
        <v>313</v>
      </c>
      <c r="O31" s="547">
        <v>7</v>
      </c>
      <c r="P31" s="547">
        <v>1</v>
      </c>
      <c r="Q31" s="547">
        <v>1</v>
      </c>
      <c r="R31" s="547">
        <v>0</v>
      </c>
      <c r="S31" s="547">
        <v>5994</v>
      </c>
      <c r="T31" s="651"/>
    </row>
    <row r="32" spans="1:21" ht="21" customHeight="1">
      <c r="A32" s="498" t="s">
        <v>474</v>
      </c>
      <c r="B32" s="589">
        <v>40627</v>
      </c>
      <c r="C32" s="589">
        <v>45108</v>
      </c>
      <c r="D32" s="551" t="s">
        <v>308</v>
      </c>
      <c r="E32" s="552" t="s">
        <v>338</v>
      </c>
      <c r="F32" s="552"/>
      <c r="G32" s="772"/>
      <c r="H32" s="773"/>
      <c r="I32" s="773" t="s">
        <v>492</v>
      </c>
      <c r="J32" s="553" t="s">
        <v>315</v>
      </c>
      <c r="K32" s="554" t="s">
        <v>312</v>
      </c>
      <c r="L32" s="554" t="s">
        <v>312</v>
      </c>
      <c r="M32" s="554" t="s">
        <v>312</v>
      </c>
      <c r="N32" s="554" t="s">
        <v>313</v>
      </c>
      <c r="O32" s="586">
        <v>5</v>
      </c>
      <c r="P32" s="586">
        <v>1</v>
      </c>
      <c r="Q32" s="586">
        <v>1</v>
      </c>
      <c r="R32" s="564">
        <v>9220</v>
      </c>
      <c r="S32" s="564">
        <v>2864</v>
      </c>
      <c r="T32" s="588" t="s">
        <v>524</v>
      </c>
      <c r="U32" s="213"/>
    </row>
    <row r="33" spans="1:20" ht="42" customHeight="1">
      <c r="A33" s="498" t="s">
        <v>202</v>
      </c>
      <c r="B33" s="559" t="s">
        <v>261</v>
      </c>
      <c r="C33" s="559">
        <v>45200</v>
      </c>
      <c r="D33" s="560" t="s">
        <v>371</v>
      </c>
      <c r="E33" s="561" t="s">
        <v>338</v>
      </c>
      <c r="F33" s="561"/>
      <c r="G33" s="561"/>
      <c r="H33" s="562" t="s">
        <v>493</v>
      </c>
      <c r="I33" s="562" t="s">
        <v>380</v>
      </c>
      <c r="J33" s="562" t="s">
        <v>315</v>
      </c>
      <c r="K33" s="563" t="s">
        <v>312</v>
      </c>
      <c r="L33" s="563" t="s">
        <v>312</v>
      </c>
      <c r="M33" s="563" t="s">
        <v>312</v>
      </c>
      <c r="N33" s="563" t="s">
        <v>313</v>
      </c>
      <c r="O33" s="564">
        <v>8</v>
      </c>
      <c r="P33" s="564">
        <v>2</v>
      </c>
      <c r="Q33" s="564">
        <v>1</v>
      </c>
      <c r="R33" s="564">
        <v>0</v>
      </c>
      <c r="S33" s="586">
        <v>6058</v>
      </c>
      <c r="T33" s="778" t="s">
        <v>531</v>
      </c>
    </row>
    <row r="34" spans="1:20" ht="21" customHeight="1">
      <c r="A34" s="498" t="s">
        <v>203</v>
      </c>
      <c r="B34" s="559"/>
      <c r="C34" s="559">
        <v>45200</v>
      </c>
      <c r="D34" s="560" t="s">
        <v>371</v>
      </c>
      <c r="E34" s="561" t="s">
        <v>338</v>
      </c>
      <c r="F34" s="561"/>
      <c r="G34" s="561"/>
      <c r="H34" s="562" t="s">
        <v>493</v>
      </c>
      <c r="I34" s="562" t="s">
        <v>380</v>
      </c>
      <c r="J34" s="562" t="s">
        <v>315</v>
      </c>
      <c r="K34" s="563" t="s">
        <v>312</v>
      </c>
      <c r="L34" s="563" t="s">
        <v>312</v>
      </c>
      <c r="M34" s="563" t="s">
        <v>312</v>
      </c>
      <c r="N34" s="563" t="s">
        <v>313</v>
      </c>
      <c r="O34" s="564">
        <v>7</v>
      </c>
      <c r="P34" s="564">
        <v>1</v>
      </c>
      <c r="Q34" s="564">
        <v>1</v>
      </c>
      <c r="R34" s="586"/>
      <c r="S34" s="587"/>
      <c r="T34" s="588" t="s">
        <v>494</v>
      </c>
    </row>
    <row r="35" spans="1:20" ht="21" customHeight="1">
      <c r="A35" s="625" t="s">
        <v>205</v>
      </c>
      <c r="B35" s="779" t="s">
        <v>262</v>
      </c>
      <c r="C35" s="779">
        <v>44481</v>
      </c>
      <c r="D35" s="645" t="s">
        <v>325</v>
      </c>
      <c r="E35" s="646" t="s">
        <v>508</v>
      </c>
      <c r="F35" s="646" t="s">
        <v>309</v>
      </c>
      <c r="G35" s="646"/>
      <c r="H35" s="562"/>
      <c r="I35" s="647" t="s">
        <v>509</v>
      </c>
      <c r="J35" s="766" t="s">
        <v>510</v>
      </c>
      <c r="K35" s="767" t="s">
        <v>312</v>
      </c>
      <c r="L35" s="767" t="s">
        <v>312</v>
      </c>
      <c r="M35" s="767" t="s">
        <v>312</v>
      </c>
      <c r="N35" s="767" t="s">
        <v>313</v>
      </c>
      <c r="O35" s="768">
        <v>9</v>
      </c>
      <c r="P35" s="768">
        <v>2</v>
      </c>
      <c r="Q35" s="768">
        <v>1</v>
      </c>
      <c r="R35" s="768">
        <v>0</v>
      </c>
      <c r="S35" s="768">
        <v>0</v>
      </c>
      <c r="T35" s="769"/>
    </row>
    <row r="36" spans="1:20" ht="21" customHeight="1">
      <c r="A36" s="495" t="s">
        <v>269</v>
      </c>
      <c r="B36" s="582"/>
      <c r="C36" s="582">
        <v>42887</v>
      </c>
      <c r="D36" s="583" t="s">
        <v>549</v>
      </c>
      <c r="E36" s="584"/>
      <c r="F36" s="584" t="s">
        <v>309</v>
      </c>
      <c r="G36" s="584"/>
      <c r="H36" s="543"/>
      <c r="I36" s="543" t="s">
        <v>424</v>
      </c>
      <c r="J36" s="782" t="s">
        <v>315</v>
      </c>
      <c r="K36" s="783" t="s">
        <v>312</v>
      </c>
      <c r="L36" s="783" t="s">
        <v>312</v>
      </c>
      <c r="M36" s="783" t="s">
        <v>319</v>
      </c>
      <c r="N36" s="783" t="s">
        <v>318</v>
      </c>
      <c r="O36" s="784">
        <v>3</v>
      </c>
      <c r="P36" s="784">
        <v>1</v>
      </c>
      <c r="Q36" s="784">
        <v>1</v>
      </c>
      <c r="R36" s="784">
        <v>603</v>
      </c>
      <c r="S36" s="784">
        <v>69</v>
      </c>
      <c r="T36" s="585"/>
    </row>
    <row r="37" spans="1:20" ht="21" customHeight="1">
      <c r="A37" s="498" t="s">
        <v>207</v>
      </c>
      <c r="B37" s="559"/>
      <c r="C37" s="559">
        <v>44652</v>
      </c>
      <c r="D37" s="560" t="s">
        <v>317</v>
      </c>
      <c r="E37" s="561" t="s">
        <v>382</v>
      </c>
      <c r="F37" s="561" t="s">
        <v>309</v>
      </c>
      <c r="G37" s="561" t="s">
        <v>383</v>
      </c>
      <c r="H37" s="562" t="s">
        <v>384</v>
      </c>
      <c r="I37" s="562" t="s">
        <v>334</v>
      </c>
      <c r="J37" s="562" t="s">
        <v>315</v>
      </c>
      <c r="K37" s="563" t="s">
        <v>312</v>
      </c>
      <c r="L37" s="563" t="s">
        <v>312</v>
      </c>
      <c r="M37" s="563" t="s">
        <v>319</v>
      </c>
      <c r="N37" s="563" t="s">
        <v>313</v>
      </c>
      <c r="O37" s="564">
        <v>6</v>
      </c>
      <c r="P37" s="564">
        <v>5</v>
      </c>
      <c r="Q37" s="564">
        <v>5</v>
      </c>
      <c r="R37" s="564">
        <v>2361</v>
      </c>
      <c r="S37" s="564">
        <v>614</v>
      </c>
      <c r="T37" s="566"/>
    </row>
    <row r="38" spans="1:20" ht="21" customHeight="1">
      <c r="A38" s="498" t="s">
        <v>211</v>
      </c>
      <c r="B38" s="559">
        <v>40864</v>
      </c>
      <c r="C38" s="559">
        <v>44835</v>
      </c>
      <c r="D38" s="560" t="s">
        <v>317</v>
      </c>
      <c r="E38" s="552" t="s">
        <v>551</v>
      </c>
      <c r="F38" s="552" t="s">
        <v>309</v>
      </c>
      <c r="G38" s="552" t="s">
        <v>552</v>
      </c>
      <c r="H38" s="553" t="s">
        <v>553</v>
      </c>
      <c r="I38" s="553" t="s">
        <v>554</v>
      </c>
      <c r="J38" s="553" t="s">
        <v>315</v>
      </c>
      <c r="K38" s="554" t="s">
        <v>312</v>
      </c>
      <c r="L38" s="554" t="s">
        <v>312</v>
      </c>
      <c r="M38" s="554" t="s">
        <v>312</v>
      </c>
      <c r="N38" s="554" t="s">
        <v>313</v>
      </c>
      <c r="O38" s="586">
        <v>5</v>
      </c>
      <c r="P38" s="586">
        <v>2</v>
      </c>
      <c r="Q38" s="586">
        <v>2</v>
      </c>
      <c r="R38" s="586">
        <v>18909</v>
      </c>
      <c r="S38" s="586">
        <v>1966</v>
      </c>
      <c r="T38" s="588"/>
    </row>
    <row r="39" spans="1:20" ht="36" customHeight="1">
      <c r="A39" s="787" t="s">
        <v>265</v>
      </c>
      <c r="B39" s="550">
        <v>39751</v>
      </c>
      <c r="C39" s="550">
        <v>45566</v>
      </c>
      <c r="D39" s="551" t="s">
        <v>317</v>
      </c>
      <c r="E39" s="552" t="s">
        <v>516</v>
      </c>
      <c r="F39" s="552" t="s">
        <v>309</v>
      </c>
      <c r="G39" s="798" t="s">
        <v>517</v>
      </c>
      <c r="H39" s="799" t="s">
        <v>518</v>
      </c>
      <c r="I39" s="553" t="s">
        <v>519</v>
      </c>
      <c r="J39" s="553" t="s">
        <v>315</v>
      </c>
      <c r="K39" s="554" t="s">
        <v>312</v>
      </c>
      <c r="L39" s="554" t="s">
        <v>312</v>
      </c>
      <c r="M39" s="554" t="s">
        <v>312</v>
      </c>
      <c r="N39" s="554" t="s">
        <v>316</v>
      </c>
      <c r="O39" s="586">
        <v>5</v>
      </c>
      <c r="P39" s="586">
        <v>3</v>
      </c>
      <c r="Q39" s="586">
        <v>0</v>
      </c>
      <c r="R39" s="586">
        <v>22176</v>
      </c>
      <c r="S39" s="586">
        <v>1441</v>
      </c>
      <c r="T39" s="588"/>
    </row>
    <row r="40" spans="1:20" ht="21" customHeight="1">
      <c r="A40" s="498" t="s">
        <v>216</v>
      </c>
      <c r="B40" s="717" t="s">
        <v>263</v>
      </c>
      <c r="C40" s="717" t="s">
        <v>535</v>
      </c>
      <c r="D40" s="551" t="s">
        <v>385</v>
      </c>
      <c r="E40" s="552"/>
      <c r="F40" s="552" t="s">
        <v>309</v>
      </c>
      <c r="G40" s="552"/>
      <c r="H40" s="553" t="s">
        <v>386</v>
      </c>
      <c r="I40" s="553" t="s">
        <v>426</v>
      </c>
      <c r="J40" s="553" t="s">
        <v>314</v>
      </c>
      <c r="K40" s="554" t="s">
        <v>319</v>
      </c>
      <c r="L40" s="554" t="s">
        <v>319</v>
      </c>
      <c r="M40" s="554" t="s">
        <v>319</v>
      </c>
      <c r="N40" s="554"/>
      <c r="O40" s="586">
        <v>0</v>
      </c>
      <c r="P40" s="586">
        <v>0</v>
      </c>
      <c r="Q40" s="586">
        <v>0</v>
      </c>
      <c r="R40" s="586"/>
      <c r="S40" s="586"/>
      <c r="T40" s="588"/>
    </row>
    <row r="41" spans="1:20" ht="21" customHeight="1">
      <c r="A41" s="495" t="s">
        <v>208</v>
      </c>
      <c r="B41" s="800">
        <v>39569</v>
      </c>
      <c r="C41" s="800">
        <v>45231</v>
      </c>
      <c r="D41" s="801" t="s">
        <v>371</v>
      </c>
      <c r="E41" s="802" t="s">
        <v>338</v>
      </c>
      <c r="F41" s="802" t="s">
        <v>134</v>
      </c>
      <c r="G41" s="802" t="s">
        <v>134</v>
      </c>
      <c r="H41" s="543" t="s">
        <v>134</v>
      </c>
      <c r="I41" s="782" t="s">
        <v>339</v>
      </c>
      <c r="J41" s="782" t="s">
        <v>315</v>
      </c>
      <c r="K41" s="783" t="s">
        <v>312</v>
      </c>
      <c r="L41" s="783" t="s">
        <v>312</v>
      </c>
      <c r="M41" s="783" t="s">
        <v>312</v>
      </c>
      <c r="N41" s="783" t="s">
        <v>313</v>
      </c>
      <c r="O41" s="784">
        <v>11</v>
      </c>
      <c r="P41" s="784">
        <v>3</v>
      </c>
      <c r="Q41" s="784">
        <v>1</v>
      </c>
      <c r="R41" s="784">
        <v>55</v>
      </c>
      <c r="S41" s="784">
        <v>3935</v>
      </c>
      <c r="T41" s="803" t="s">
        <v>525</v>
      </c>
    </row>
    <row r="42" spans="1:20" ht="21" customHeight="1">
      <c r="A42" s="804" t="s">
        <v>209</v>
      </c>
      <c r="B42" s="589">
        <v>38899</v>
      </c>
      <c r="C42" s="589">
        <v>45108</v>
      </c>
      <c r="D42" s="560" t="s">
        <v>325</v>
      </c>
      <c r="E42" s="561" t="s">
        <v>136</v>
      </c>
      <c r="F42" s="561" t="s">
        <v>309</v>
      </c>
      <c r="G42" s="561" t="s">
        <v>136</v>
      </c>
      <c r="H42" s="562" t="s">
        <v>136</v>
      </c>
      <c r="I42" s="562" t="s">
        <v>379</v>
      </c>
      <c r="J42" s="562" t="s">
        <v>495</v>
      </c>
      <c r="K42" s="563" t="s">
        <v>312</v>
      </c>
      <c r="L42" s="563" t="s">
        <v>312</v>
      </c>
      <c r="M42" s="563" t="s">
        <v>312</v>
      </c>
      <c r="N42" s="563" t="s">
        <v>313</v>
      </c>
      <c r="O42" s="564">
        <v>4</v>
      </c>
      <c r="P42" s="564">
        <v>1</v>
      </c>
      <c r="Q42" s="564">
        <v>0</v>
      </c>
      <c r="R42" s="564" t="s">
        <v>136</v>
      </c>
      <c r="S42" s="564">
        <v>2781</v>
      </c>
      <c r="T42" s="566" t="s">
        <v>387</v>
      </c>
    </row>
    <row r="43" spans="1:20" ht="21" customHeight="1">
      <c r="A43" s="804" t="s">
        <v>212</v>
      </c>
      <c r="B43" s="589">
        <v>40822</v>
      </c>
      <c r="C43" s="589">
        <v>45078</v>
      </c>
      <c r="D43" s="560" t="s">
        <v>308</v>
      </c>
      <c r="E43" s="561" t="s">
        <v>558</v>
      </c>
      <c r="F43" s="561" t="s">
        <v>309</v>
      </c>
      <c r="G43" s="561" t="s">
        <v>332</v>
      </c>
      <c r="H43" s="562" t="s">
        <v>559</v>
      </c>
      <c r="I43" s="562" t="s">
        <v>378</v>
      </c>
      <c r="J43" s="562" t="s">
        <v>315</v>
      </c>
      <c r="K43" s="563" t="s">
        <v>312</v>
      </c>
      <c r="L43" s="563" t="s">
        <v>312</v>
      </c>
      <c r="M43" s="563" t="s">
        <v>312</v>
      </c>
      <c r="N43" s="563" t="s">
        <v>313</v>
      </c>
      <c r="O43" s="564">
        <v>5</v>
      </c>
      <c r="P43" s="564">
        <v>0</v>
      </c>
      <c r="Q43" s="564">
        <v>2</v>
      </c>
      <c r="R43" s="564">
        <v>2130</v>
      </c>
      <c r="S43" s="586">
        <v>2394</v>
      </c>
      <c r="T43" s="588"/>
    </row>
    <row r="44" spans="1:20" ht="32.25" customHeight="1">
      <c r="A44" s="804" t="s">
        <v>210</v>
      </c>
      <c r="B44" s="589">
        <v>40213</v>
      </c>
      <c r="C44" s="589">
        <v>45689</v>
      </c>
      <c r="D44" s="560" t="s">
        <v>308</v>
      </c>
      <c r="E44" s="552" t="s">
        <v>561</v>
      </c>
      <c r="F44" s="552" t="s">
        <v>309</v>
      </c>
      <c r="G44" s="552" t="s">
        <v>562</v>
      </c>
      <c r="H44" s="952" t="s">
        <v>563</v>
      </c>
      <c r="I44" s="553" t="s">
        <v>564</v>
      </c>
      <c r="J44" s="562" t="s">
        <v>315</v>
      </c>
      <c r="K44" s="563" t="s">
        <v>312</v>
      </c>
      <c r="L44" s="563" t="s">
        <v>312</v>
      </c>
      <c r="M44" s="563" t="s">
        <v>312</v>
      </c>
      <c r="N44" s="563" t="s">
        <v>313</v>
      </c>
      <c r="O44" s="586">
        <v>10</v>
      </c>
      <c r="P44" s="586">
        <v>2</v>
      </c>
      <c r="Q44" s="586">
        <v>0</v>
      </c>
      <c r="R44" s="586" t="s">
        <v>136</v>
      </c>
      <c r="S44" s="586">
        <v>160</v>
      </c>
      <c r="T44" s="588"/>
    </row>
    <row r="45" spans="1:20" ht="21" customHeight="1" thickBot="1">
      <c r="A45" s="837" t="s">
        <v>213</v>
      </c>
      <c r="B45" s="953" t="s">
        <v>264</v>
      </c>
      <c r="C45" s="954">
        <v>45627</v>
      </c>
      <c r="D45" s="955" t="s">
        <v>371</v>
      </c>
      <c r="E45" s="956" t="s">
        <v>338</v>
      </c>
      <c r="F45" s="956" t="s">
        <v>309</v>
      </c>
      <c r="G45" s="956"/>
      <c r="H45" s="957"/>
      <c r="I45" s="957" t="s">
        <v>388</v>
      </c>
      <c r="J45" s="957" t="s">
        <v>566</v>
      </c>
      <c r="K45" s="958" t="s">
        <v>312</v>
      </c>
      <c r="L45" s="958" t="s">
        <v>312</v>
      </c>
      <c r="M45" s="958" t="s">
        <v>312</v>
      </c>
      <c r="N45" s="958" t="s">
        <v>313</v>
      </c>
      <c r="O45" s="959">
        <v>10</v>
      </c>
      <c r="P45" s="959">
        <v>2</v>
      </c>
      <c r="Q45" s="959">
        <v>1</v>
      </c>
      <c r="R45" s="959"/>
      <c r="S45" s="959">
        <v>3844</v>
      </c>
      <c r="T45" s="960"/>
    </row>
    <row r="46" spans="1:20" ht="21" customHeight="1" thickBot="1">
      <c r="A46" s="837" t="s">
        <v>48</v>
      </c>
      <c r="B46" s="961" t="s">
        <v>134</v>
      </c>
      <c r="C46" s="962" t="s">
        <v>134</v>
      </c>
      <c r="D46" s="963" t="s">
        <v>134</v>
      </c>
      <c r="E46" s="963" t="s">
        <v>134</v>
      </c>
      <c r="F46" s="963" t="s">
        <v>134</v>
      </c>
      <c r="G46" s="963" t="s">
        <v>134</v>
      </c>
      <c r="H46" s="964" t="s">
        <v>134</v>
      </c>
      <c r="I46" s="964" t="s">
        <v>134</v>
      </c>
      <c r="J46" s="964" t="s">
        <v>134</v>
      </c>
      <c r="K46" s="821">
        <v>33</v>
      </c>
      <c r="L46" s="821">
        <v>33</v>
      </c>
      <c r="M46" s="821">
        <v>31</v>
      </c>
      <c r="N46" s="882"/>
      <c r="O46" s="821">
        <f>SUM(O5:O45)</f>
        <v>554</v>
      </c>
      <c r="P46" s="821">
        <f t="shared" ref="P46:S46" si="0">SUM(P5:P45)</f>
        <v>136</v>
      </c>
      <c r="Q46" s="821">
        <f t="shared" si="0"/>
        <v>48</v>
      </c>
      <c r="R46" s="821">
        <f t="shared" si="0"/>
        <v>112511</v>
      </c>
      <c r="S46" s="821">
        <f t="shared" si="0"/>
        <v>206502</v>
      </c>
      <c r="T46" s="965"/>
    </row>
    <row r="47" spans="1:20" ht="21" customHeight="1">
      <c r="A47" s="843" t="s">
        <v>214</v>
      </c>
      <c r="B47" s="589">
        <v>38798</v>
      </c>
      <c r="C47" s="589">
        <v>45698</v>
      </c>
      <c r="D47" s="966" t="s">
        <v>317</v>
      </c>
      <c r="E47" s="966" t="s">
        <v>373</v>
      </c>
      <c r="F47" s="966" t="s">
        <v>309</v>
      </c>
      <c r="G47" s="966" t="s">
        <v>136</v>
      </c>
      <c r="H47" s="967" t="s">
        <v>333</v>
      </c>
      <c r="I47" s="967" t="s">
        <v>498</v>
      </c>
      <c r="J47" s="967" t="s">
        <v>499</v>
      </c>
      <c r="K47" s="968" t="s">
        <v>319</v>
      </c>
      <c r="L47" s="968" t="s">
        <v>319</v>
      </c>
      <c r="M47" s="968" t="s">
        <v>319</v>
      </c>
      <c r="N47" s="968" t="s">
        <v>316</v>
      </c>
      <c r="O47" s="969">
        <v>10</v>
      </c>
      <c r="P47" s="969">
        <v>0</v>
      </c>
      <c r="Q47" s="969">
        <v>0</v>
      </c>
      <c r="R47" s="969">
        <v>0</v>
      </c>
      <c r="S47" s="969">
        <v>0</v>
      </c>
      <c r="T47" s="970"/>
    </row>
    <row r="48" spans="1:20" ht="21" customHeight="1">
      <c r="A48" s="804" t="s">
        <v>215</v>
      </c>
      <c r="B48" s="559">
        <v>39173</v>
      </c>
      <c r="C48" s="559">
        <v>41913</v>
      </c>
      <c r="D48" s="561" t="s">
        <v>500</v>
      </c>
      <c r="E48" s="971" t="s">
        <v>501</v>
      </c>
      <c r="F48" s="561" t="s">
        <v>309</v>
      </c>
      <c r="G48" s="561" t="s">
        <v>383</v>
      </c>
      <c r="H48" s="562" t="s">
        <v>416</v>
      </c>
      <c r="I48" s="562" t="s">
        <v>502</v>
      </c>
      <c r="J48" s="562" t="s">
        <v>323</v>
      </c>
      <c r="K48" s="972" t="s">
        <v>312</v>
      </c>
      <c r="L48" s="972" t="s">
        <v>319</v>
      </c>
      <c r="M48" s="972" t="s">
        <v>319</v>
      </c>
      <c r="N48" s="972" t="s">
        <v>503</v>
      </c>
      <c r="O48" s="564">
        <v>12</v>
      </c>
      <c r="P48" s="564">
        <v>1</v>
      </c>
      <c r="Q48" s="564">
        <v>1</v>
      </c>
      <c r="R48" s="564">
        <v>40</v>
      </c>
      <c r="S48" s="586">
        <v>40</v>
      </c>
      <c r="T48" s="566"/>
    </row>
    <row r="49" spans="1:20" ht="21" customHeight="1" thickBot="1">
      <c r="A49" s="837" t="s">
        <v>170</v>
      </c>
      <c r="B49" s="973"/>
      <c r="C49" s="973">
        <v>44938</v>
      </c>
      <c r="D49" s="974" t="s">
        <v>325</v>
      </c>
      <c r="E49" s="974" t="s">
        <v>338</v>
      </c>
      <c r="F49" s="975" t="s">
        <v>321</v>
      </c>
      <c r="G49" s="974" t="s">
        <v>338</v>
      </c>
      <c r="H49" s="975" t="s">
        <v>320</v>
      </c>
      <c r="I49" s="975" t="s">
        <v>374</v>
      </c>
      <c r="J49" s="975" t="s">
        <v>417</v>
      </c>
      <c r="K49" s="976" t="s">
        <v>312</v>
      </c>
      <c r="L49" s="976" t="s">
        <v>312</v>
      </c>
      <c r="M49" s="976" t="s">
        <v>312</v>
      </c>
      <c r="N49" s="976" t="s">
        <v>313</v>
      </c>
      <c r="O49" s="977">
        <v>61</v>
      </c>
      <c r="P49" s="977">
        <v>12</v>
      </c>
      <c r="Q49" s="977">
        <v>3</v>
      </c>
      <c r="R49" s="977">
        <v>2200</v>
      </c>
      <c r="S49" s="977">
        <v>31353</v>
      </c>
      <c r="T49" s="978"/>
    </row>
    <row r="50" spans="1:20" ht="21" customHeight="1" thickBot="1">
      <c r="A50" s="851" t="s">
        <v>144</v>
      </c>
      <c r="B50" s="962" t="s">
        <v>134</v>
      </c>
      <c r="C50" s="962" t="s">
        <v>134</v>
      </c>
      <c r="D50" s="962" t="s">
        <v>134</v>
      </c>
      <c r="E50" s="962" t="s">
        <v>134</v>
      </c>
      <c r="F50" s="962" t="s">
        <v>134</v>
      </c>
      <c r="G50" s="962" t="s">
        <v>134</v>
      </c>
      <c r="H50" s="979" t="s">
        <v>134</v>
      </c>
      <c r="I50" s="979" t="s">
        <v>134</v>
      </c>
      <c r="J50" s="979" t="s">
        <v>134</v>
      </c>
      <c r="K50" s="808">
        <f>COUNTIF(K47:K49,"○")</f>
        <v>2</v>
      </c>
      <c r="L50" s="808">
        <f>COUNTIF(L47:L49,"○")</f>
        <v>1</v>
      </c>
      <c r="M50" s="808">
        <f>COUNTIF(M47:M49,"○")</f>
        <v>1</v>
      </c>
      <c r="N50" s="875"/>
      <c r="O50" s="808">
        <f>SUM(O47:O49)</f>
        <v>83</v>
      </c>
      <c r="P50" s="808">
        <f>SUM(P47:P49)</f>
        <v>13</v>
      </c>
      <c r="Q50" s="808">
        <f>SUM(Q47:Q49)</f>
        <v>4</v>
      </c>
      <c r="R50" s="808">
        <f>SUM(R47:R49)</f>
        <v>2240</v>
      </c>
      <c r="S50" s="808">
        <f>SUM(S47:S49)</f>
        <v>31393</v>
      </c>
      <c r="T50" s="980"/>
    </row>
    <row r="51" spans="1:20" ht="21" customHeight="1" thickBot="1">
      <c r="A51" s="837" t="s">
        <v>11</v>
      </c>
      <c r="B51" s="963" t="s">
        <v>134</v>
      </c>
      <c r="C51" s="963" t="s">
        <v>134</v>
      </c>
      <c r="D51" s="963" t="s">
        <v>134</v>
      </c>
      <c r="E51" s="963" t="s">
        <v>134</v>
      </c>
      <c r="F51" s="963" t="s">
        <v>134</v>
      </c>
      <c r="G51" s="963" t="s">
        <v>134</v>
      </c>
      <c r="H51" s="963" t="s">
        <v>134</v>
      </c>
      <c r="I51" s="963" t="s">
        <v>134</v>
      </c>
      <c r="J51" s="963" t="s">
        <v>134</v>
      </c>
      <c r="K51" s="821">
        <f>K46+K50</f>
        <v>35</v>
      </c>
      <c r="L51" s="821">
        <f>L46+L50</f>
        <v>34</v>
      </c>
      <c r="M51" s="821">
        <f>M46+M50</f>
        <v>32</v>
      </c>
      <c r="N51" s="882"/>
      <c r="O51" s="821">
        <f>O46+O50</f>
        <v>637</v>
      </c>
      <c r="P51" s="821">
        <f>P46+P50</f>
        <v>149</v>
      </c>
      <c r="Q51" s="821">
        <f>Q46+Q50</f>
        <v>52</v>
      </c>
      <c r="R51" s="821">
        <f>R46+R50</f>
        <v>114751</v>
      </c>
      <c r="S51" s="821">
        <f>S46+S50</f>
        <v>237895</v>
      </c>
      <c r="T51" s="965"/>
    </row>
    <row r="52" spans="1:20">
      <c r="B52" s="21"/>
      <c r="C52" s="21"/>
    </row>
  </sheetData>
  <mergeCells count="13">
    <mergeCell ref="A2:A4"/>
    <mergeCell ref="D2:G2"/>
    <mergeCell ref="E3:E4"/>
    <mergeCell ref="D3:D4"/>
    <mergeCell ref="K2:N2"/>
    <mergeCell ref="N3:N4"/>
    <mergeCell ref="P3:P4"/>
    <mergeCell ref="B2:B4"/>
    <mergeCell ref="C2:C4"/>
    <mergeCell ref="F3:F4"/>
    <mergeCell ref="G3:G4"/>
    <mergeCell ref="L3:L4"/>
    <mergeCell ref="M3:M4"/>
  </mergeCells>
  <phoneticPr fontId="2"/>
  <dataValidations disablePrompts="1" count="3">
    <dataValidation type="list" allowBlank="1" showInputMessage="1" showErrorMessage="1" sqref="N5" xr:uid="{00000000-0002-0000-0A00-000000000000}">
      <formula1>"館内,庁内,外部"</formula1>
    </dataValidation>
    <dataValidation type="list" allowBlank="1" showInputMessage="1" showErrorMessage="1" sqref="K5:M5" xr:uid="{00000000-0002-0000-0A00-000001000000}">
      <formula1>"○,×"</formula1>
    </dataValidation>
    <dataValidation type="list" allowBlank="1" showInputMessage="1" showErrorMessage="1" sqref="F5" xr:uid="{00000000-0002-0000-0A00-000002000000}">
      <formula1>"パソコン,ワークステーション,オフコン,汎用機"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48" fitToWidth="2" orientation="portrait" useFirstPageNumber="1" r:id="rId1"/>
  <headerFooter alignWithMargins="0">
    <oddFooter>&amp;C&amp;"ＭＳ 明朝,標準"&amp;18&amp;P</oddFooter>
  </headerFooter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H58"/>
  <sheetViews>
    <sheetView view="pageBreakPreview" topLeftCell="G40" zoomScale="80" zoomScaleNormal="85" zoomScaleSheetLayoutView="80" workbookViewId="0">
      <selection activeCell="M48" sqref="M48"/>
    </sheetView>
  </sheetViews>
  <sheetFormatPr defaultColWidth="9" defaultRowHeight="13"/>
  <cols>
    <col min="1" max="1" width="10.36328125" style="12" customWidth="1"/>
    <col min="2" max="2" width="11.7265625" style="1" customWidth="1"/>
    <col min="3" max="4" width="10.90625" style="1" customWidth="1"/>
    <col min="5" max="5" width="11.6328125" style="1" bestFit="1" customWidth="1"/>
    <col min="6" max="10" width="11.6328125" style="1" customWidth="1"/>
    <col min="11" max="11" width="12.6328125" style="1" bestFit="1" customWidth="1"/>
    <col min="12" max="12" width="13.453125" style="1" customWidth="1"/>
    <col min="13" max="13" width="13.36328125" style="1" bestFit="1" customWidth="1"/>
    <col min="14" max="14" width="12" style="1" bestFit="1" customWidth="1"/>
    <col min="15" max="15" width="12.90625" style="1" bestFit="1" customWidth="1"/>
    <col min="16" max="16" width="48.453125" style="1" customWidth="1"/>
    <col min="17" max="16384" width="9" style="1"/>
  </cols>
  <sheetData>
    <row r="1" spans="1:216" ht="14.5" thickBot="1">
      <c r="A1" s="101" t="s">
        <v>573</v>
      </c>
      <c r="B1" s="150"/>
    </row>
    <row r="2" spans="1:216" ht="14.15" customHeight="1">
      <c r="A2" s="1124" t="s">
        <v>0</v>
      </c>
      <c r="B2" s="1148" t="s">
        <v>366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6"/>
      <c r="O2" s="227" t="s">
        <v>113</v>
      </c>
      <c r="P2" s="193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HH2" s="6"/>
    </row>
    <row r="3" spans="1:216" ht="14.15" customHeight="1">
      <c r="A3" s="1125"/>
      <c r="B3" s="1146"/>
      <c r="C3" s="1145" t="s">
        <v>365</v>
      </c>
      <c r="D3" s="3"/>
      <c r="E3" s="2"/>
      <c r="F3" s="2"/>
      <c r="G3" s="2"/>
      <c r="H3" s="2"/>
      <c r="I3" s="2"/>
      <c r="J3" s="2"/>
      <c r="K3" s="2"/>
      <c r="L3" s="2"/>
      <c r="M3" s="8"/>
      <c r="N3" s="1139" t="s">
        <v>114</v>
      </c>
      <c r="O3" s="25"/>
      <c r="P3" s="53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HG3" s="6"/>
    </row>
    <row r="4" spans="1:216" ht="14.15" customHeight="1">
      <c r="A4" s="1125"/>
      <c r="B4" s="1146"/>
      <c r="C4" s="1146"/>
      <c r="D4" s="1142" t="s">
        <v>364</v>
      </c>
      <c r="E4" s="2"/>
      <c r="F4" s="2"/>
      <c r="G4" s="2"/>
      <c r="H4" s="2"/>
      <c r="I4" s="2"/>
      <c r="J4" s="2"/>
      <c r="K4" s="2"/>
      <c r="L4" s="3"/>
      <c r="M4" s="14"/>
      <c r="N4" s="1140"/>
      <c r="O4" s="42"/>
      <c r="P4" s="151" t="s">
        <v>115</v>
      </c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HG4" s="6"/>
    </row>
    <row r="5" spans="1:216" ht="14.15" customHeight="1">
      <c r="A5" s="1125"/>
      <c r="B5" s="1146"/>
      <c r="C5" s="1146"/>
      <c r="D5" s="1143"/>
      <c r="E5" s="3"/>
      <c r="F5" s="3"/>
      <c r="G5" s="3"/>
      <c r="H5" s="3"/>
      <c r="I5" s="3"/>
      <c r="J5" s="3"/>
      <c r="K5" s="9" t="s">
        <v>116</v>
      </c>
      <c r="L5" s="1137" t="s">
        <v>359</v>
      </c>
      <c r="M5" s="20" t="s">
        <v>117</v>
      </c>
      <c r="N5" s="1140"/>
      <c r="O5" s="98" t="s">
        <v>362</v>
      </c>
      <c r="P5" s="151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HG5" s="6"/>
    </row>
    <row r="6" spans="1:216" ht="14.15" customHeight="1">
      <c r="A6" s="1126"/>
      <c r="B6" s="1147"/>
      <c r="C6" s="1147"/>
      <c r="D6" s="1144"/>
      <c r="E6" s="107" t="s">
        <v>363</v>
      </c>
      <c r="F6" s="108" t="s">
        <v>118</v>
      </c>
      <c r="G6" s="109" t="s">
        <v>119</v>
      </c>
      <c r="H6" s="88" t="s">
        <v>129</v>
      </c>
      <c r="I6" s="88" t="s">
        <v>130</v>
      </c>
      <c r="J6" s="88" t="s">
        <v>120</v>
      </c>
      <c r="K6" s="89" t="s">
        <v>361</v>
      </c>
      <c r="L6" s="1138"/>
      <c r="M6" s="87" t="s">
        <v>360</v>
      </c>
      <c r="N6" s="1141"/>
      <c r="O6" s="26"/>
      <c r="P6" s="5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HG6" s="6"/>
    </row>
    <row r="7" spans="1:216" ht="24" customHeight="1">
      <c r="A7" s="495" t="s">
        <v>254</v>
      </c>
      <c r="B7" s="567">
        <v>614412</v>
      </c>
      <c r="C7" s="567">
        <v>614412</v>
      </c>
      <c r="D7" s="567">
        <v>230772</v>
      </c>
      <c r="E7" s="567">
        <v>52324</v>
      </c>
      <c r="F7" s="567">
        <v>9834</v>
      </c>
      <c r="G7" s="567">
        <v>2813</v>
      </c>
      <c r="H7" s="567">
        <v>0</v>
      </c>
      <c r="I7" s="567">
        <v>782</v>
      </c>
      <c r="J7" s="567">
        <v>275</v>
      </c>
      <c r="K7" s="567">
        <v>66028</v>
      </c>
      <c r="L7" s="567">
        <v>317612</v>
      </c>
      <c r="M7" s="567">
        <v>383640</v>
      </c>
      <c r="N7" s="567">
        <v>0</v>
      </c>
      <c r="O7" s="567">
        <v>0</v>
      </c>
      <c r="P7" s="568"/>
    </row>
    <row r="8" spans="1:216" ht="24" customHeight="1">
      <c r="A8" s="498" t="s">
        <v>249</v>
      </c>
      <c r="B8" s="569"/>
      <c r="C8" s="569"/>
      <c r="D8" s="570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69"/>
      <c r="P8" s="571" t="s">
        <v>329</v>
      </c>
    </row>
    <row r="9" spans="1:216" ht="24" customHeight="1">
      <c r="A9" s="498" t="s">
        <v>251</v>
      </c>
      <c r="B9" s="569"/>
      <c r="C9" s="570"/>
      <c r="D9" s="569"/>
      <c r="E9" s="569"/>
      <c r="F9" s="569"/>
      <c r="G9" s="569"/>
      <c r="H9" s="569"/>
      <c r="I9" s="569"/>
      <c r="J9" s="569"/>
      <c r="K9" s="569"/>
      <c r="L9" s="569"/>
      <c r="M9" s="569"/>
      <c r="N9" s="569"/>
      <c r="O9" s="569"/>
      <c r="P9" s="572" t="s">
        <v>329</v>
      </c>
    </row>
    <row r="10" spans="1:216" ht="24" customHeight="1">
      <c r="A10" s="498" t="s">
        <v>467</v>
      </c>
      <c r="B10" s="569">
        <v>361536</v>
      </c>
      <c r="C10" s="569">
        <v>354408</v>
      </c>
      <c r="D10" s="569">
        <v>61497</v>
      </c>
      <c r="E10" s="569">
        <v>52116</v>
      </c>
      <c r="F10" s="569">
        <v>6961</v>
      </c>
      <c r="G10" s="569">
        <v>16975</v>
      </c>
      <c r="H10" s="569">
        <v>0</v>
      </c>
      <c r="I10" s="569">
        <v>1570</v>
      </c>
      <c r="J10" s="569">
        <v>3958</v>
      </c>
      <c r="K10" s="569">
        <v>81580</v>
      </c>
      <c r="L10" s="569">
        <v>211331</v>
      </c>
      <c r="M10" s="569">
        <v>292911</v>
      </c>
      <c r="N10" s="569">
        <v>7128</v>
      </c>
      <c r="O10" s="569">
        <v>0</v>
      </c>
      <c r="P10" s="572"/>
    </row>
    <row r="11" spans="1:216" ht="24" customHeight="1">
      <c r="A11" s="498" t="s">
        <v>468</v>
      </c>
      <c r="B11" s="569"/>
      <c r="C11" s="569"/>
      <c r="D11" s="570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69"/>
      <c r="P11" s="571" t="s">
        <v>329</v>
      </c>
      <c r="AR11" s="1" t="s">
        <v>496</v>
      </c>
    </row>
    <row r="12" spans="1:216" ht="24" customHeight="1">
      <c r="A12" s="495" t="s">
        <v>131</v>
      </c>
      <c r="B12" s="567"/>
      <c r="C12" s="567"/>
      <c r="D12" s="567"/>
      <c r="E12" s="567"/>
      <c r="F12" s="567"/>
      <c r="G12" s="567"/>
      <c r="H12" s="567"/>
      <c r="I12" s="567"/>
      <c r="J12" s="567"/>
      <c r="K12" s="567"/>
      <c r="L12" s="567"/>
      <c r="M12" s="567"/>
      <c r="N12" s="567"/>
      <c r="O12" s="567"/>
      <c r="P12" s="568" t="s">
        <v>329</v>
      </c>
    </row>
    <row r="13" spans="1:216" ht="24" customHeight="1">
      <c r="A13" s="498" t="s">
        <v>132</v>
      </c>
      <c r="B13" s="569"/>
      <c r="C13" s="569"/>
      <c r="D13" s="570"/>
      <c r="E13" s="569"/>
      <c r="F13" s="569"/>
      <c r="G13" s="569"/>
      <c r="H13" s="569"/>
      <c r="I13" s="569"/>
      <c r="J13" s="569"/>
      <c r="K13" s="569"/>
      <c r="L13" s="569"/>
      <c r="M13" s="569"/>
      <c r="N13" s="569"/>
      <c r="O13" s="569"/>
      <c r="P13" s="580" t="s">
        <v>329</v>
      </c>
    </row>
    <row r="14" spans="1:216" ht="24" customHeight="1">
      <c r="A14" s="498" t="s">
        <v>135</v>
      </c>
      <c r="B14" s="569"/>
      <c r="C14" s="569"/>
      <c r="D14" s="569"/>
      <c r="E14" s="569"/>
      <c r="F14" s="569"/>
      <c r="G14" s="569"/>
      <c r="H14" s="569"/>
      <c r="I14" s="569"/>
      <c r="J14" s="569"/>
      <c r="K14" s="569"/>
      <c r="L14" s="569"/>
      <c r="M14" s="569"/>
      <c r="N14" s="569"/>
      <c r="O14" s="569"/>
      <c r="P14" s="580" t="s">
        <v>329</v>
      </c>
    </row>
    <row r="15" spans="1:216" ht="24" customHeight="1">
      <c r="A15" s="498" t="s">
        <v>206</v>
      </c>
      <c r="B15" s="569"/>
      <c r="C15" s="569"/>
      <c r="D15" s="570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69"/>
      <c r="P15" s="581" t="s">
        <v>329</v>
      </c>
    </row>
    <row r="16" spans="1:216" ht="24" customHeight="1">
      <c r="A16" s="625" t="s">
        <v>133</v>
      </c>
      <c r="B16" s="652">
        <v>162473</v>
      </c>
      <c r="C16" s="652">
        <v>162473</v>
      </c>
      <c r="D16" s="652">
        <v>120069</v>
      </c>
      <c r="E16" s="652">
        <v>15977</v>
      </c>
      <c r="F16" s="652">
        <v>2763</v>
      </c>
      <c r="G16" s="652">
        <v>1700</v>
      </c>
      <c r="H16" s="652">
        <v>0</v>
      </c>
      <c r="I16" s="652">
        <v>4183</v>
      </c>
      <c r="J16" s="652">
        <v>0</v>
      </c>
      <c r="K16" s="652">
        <v>24623</v>
      </c>
      <c r="L16" s="652">
        <v>17781</v>
      </c>
      <c r="M16" s="652">
        <v>42404</v>
      </c>
      <c r="N16" s="652">
        <v>0</v>
      </c>
      <c r="O16" s="652">
        <v>0</v>
      </c>
      <c r="P16" s="653"/>
    </row>
    <row r="17" spans="1:18" ht="24" customHeight="1">
      <c r="A17" s="495" t="s">
        <v>469</v>
      </c>
      <c r="B17" s="567"/>
      <c r="C17" s="567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567"/>
      <c r="O17" s="567"/>
      <c r="P17" s="568" t="s">
        <v>329</v>
      </c>
    </row>
    <row r="18" spans="1:18" ht="24" customHeight="1">
      <c r="A18" s="498" t="s">
        <v>470</v>
      </c>
      <c r="B18" s="569">
        <v>192126</v>
      </c>
      <c r="C18" s="569">
        <v>139546</v>
      </c>
      <c r="D18" s="569">
        <v>0</v>
      </c>
      <c r="E18" s="569">
        <v>31107</v>
      </c>
      <c r="F18" s="569">
        <v>4513</v>
      </c>
      <c r="G18" s="569">
        <v>5948</v>
      </c>
      <c r="H18" s="569">
        <v>0</v>
      </c>
      <c r="I18" s="569">
        <v>0</v>
      </c>
      <c r="J18" s="569">
        <v>346</v>
      </c>
      <c r="K18" s="569">
        <v>41914</v>
      </c>
      <c r="L18" s="569">
        <v>97632</v>
      </c>
      <c r="M18" s="569">
        <v>139546</v>
      </c>
      <c r="N18" s="569">
        <v>52580</v>
      </c>
      <c r="O18" s="569">
        <v>0</v>
      </c>
      <c r="P18" s="571" t="s">
        <v>513</v>
      </c>
    </row>
    <row r="19" spans="1:18" ht="24" customHeight="1">
      <c r="A19" s="498" t="s">
        <v>218</v>
      </c>
      <c r="B19" s="569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71" t="s">
        <v>329</v>
      </c>
    </row>
    <row r="20" spans="1:18" ht="24" customHeight="1">
      <c r="A20" s="498" t="s">
        <v>471</v>
      </c>
      <c r="B20" s="569"/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71" t="s">
        <v>329</v>
      </c>
    </row>
    <row r="21" spans="1:18" ht="24" customHeight="1">
      <c r="A21" s="625" t="s">
        <v>217</v>
      </c>
      <c r="B21" s="652"/>
      <c r="C21" s="652"/>
      <c r="D21" s="652"/>
      <c r="E21" s="652"/>
      <c r="F21" s="652"/>
      <c r="G21" s="652"/>
      <c r="H21" s="652"/>
      <c r="I21" s="652"/>
      <c r="J21" s="652"/>
      <c r="K21" s="652"/>
      <c r="L21" s="652"/>
      <c r="M21" s="652"/>
      <c r="N21" s="652"/>
      <c r="O21" s="652"/>
      <c r="P21" s="653" t="s">
        <v>329</v>
      </c>
      <c r="Q21" s="224" t="s">
        <v>188</v>
      </c>
      <c r="R21" s="54" t="s">
        <v>188</v>
      </c>
    </row>
    <row r="22" spans="1:18" ht="24" customHeight="1">
      <c r="A22" s="495" t="s">
        <v>472</v>
      </c>
      <c r="B22" s="718">
        <v>273460</v>
      </c>
      <c r="C22" s="718">
        <v>245683</v>
      </c>
      <c r="D22" s="718">
        <v>121913</v>
      </c>
      <c r="E22" s="718">
        <v>19404</v>
      </c>
      <c r="F22" s="718">
        <v>1793</v>
      </c>
      <c r="G22" s="718">
        <v>2785</v>
      </c>
      <c r="H22" s="718">
        <v>0</v>
      </c>
      <c r="I22" s="718">
        <v>0</v>
      </c>
      <c r="J22" s="718">
        <v>902</v>
      </c>
      <c r="K22" s="718">
        <v>24884</v>
      </c>
      <c r="L22" s="718">
        <v>98886</v>
      </c>
      <c r="M22" s="718">
        <v>123770</v>
      </c>
      <c r="N22" s="718">
        <v>27777</v>
      </c>
      <c r="O22" s="718">
        <v>0</v>
      </c>
      <c r="P22" s="719"/>
    </row>
    <row r="23" spans="1:18" ht="24" customHeight="1">
      <c r="A23" s="498" t="s">
        <v>192</v>
      </c>
      <c r="B23" s="569">
        <v>46153</v>
      </c>
      <c r="C23" s="569">
        <v>46153</v>
      </c>
      <c r="D23" s="569">
        <v>37766</v>
      </c>
      <c r="E23" s="569">
        <v>4920</v>
      </c>
      <c r="F23" s="569">
        <v>1295</v>
      </c>
      <c r="G23" s="569">
        <v>1099</v>
      </c>
      <c r="H23" s="569">
        <v>0</v>
      </c>
      <c r="I23" s="569">
        <v>0</v>
      </c>
      <c r="J23" s="569">
        <v>0</v>
      </c>
      <c r="K23" s="569">
        <v>7314</v>
      </c>
      <c r="L23" s="569">
        <v>1073</v>
      </c>
      <c r="M23" s="569">
        <v>8387</v>
      </c>
      <c r="N23" s="569">
        <v>0</v>
      </c>
      <c r="O23" s="569">
        <v>0</v>
      </c>
      <c r="P23" s="571"/>
    </row>
    <row r="24" spans="1:18" ht="24" customHeight="1">
      <c r="A24" s="498" t="s">
        <v>194</v>
      </c>
      <c r="B24" s="569">
        <v>107434</v>
      </c>
      <c r="C24" s="569">
        <v>107434</v>
      </c>
      <c r="D24" s="569">
        <v>66552</v>
      </c>
      <c r="E24" s="569">
        <v>10999</v>
      </c>
      <c r="F24" s="569">
        <v>1424</v>
      </c>
      <c r="G24" s="569">
        <v>2728</v>
      </c>
      <c r="H24" s="569">
        <v>0</v>
      </c>
      <c r="I24" s="569">
        <v>0</v>
      </c>
      <c r="J24" s="569">
        <v>0</v>
      </c>
      <c r="K24" s="569">
        <v>15151</v>
      </c>
      <c r="L24" s="569">
        <v>25731</v>
      </c>
      <c r="M24" s="569">
        <v>40882</v>
      </c>
      <c r="N24" s="569">
        <v>0</v>
      </c>
      <c r="O24" s="569">
        <v>0</v>
      </c>
      <c r="P24" s="571" t="s">
        <v>427</v>
      </c>
    </row>
    <row r="25" spans="1:18" ht="24" customHeight="1">
      <c r="A25" s="498" t="s">
        <v>473</v>
      </c>
      <c r="B25" s="720">
        <f>C25+N25</f>
        <v>47156</v>
      </c>
      <c r="C25" s="720">
        <f>D25+M25</f>
        <v>47156</v>
      </c>
      <c r="D25" s="720">
        <v>37697</v>
      </c>
      <c r="E25" s="720">
        <v>5540</v>
      </c>
      <c r="F25" s="720">
        <v>1251</v>
      </c>
      <c r="G25" s="720">
        <v>1150</v>
      </c>
      <c r="H25" s="720">
        <v>0</v>
      </c>
      <c r="I25" s="720">
        <v>0</v>
      </c>
      <c r="J25" s="720">
        <v>0</v>
      </c>
      <c r="K25" s="720">
        <f>SUM(E25:J25)</f>
        <v>7941</v>
      </c>
      <c r="L25" s="720">
        <v>1518</v>
      </c>
      <c r="M25" s="720">
        <f>K25+L25</f>
        <v>9459</v>
      </c>
      <c r="N25" s="720">
        <v>0</v>
      </c>
      <c r="O25" s="720">
        <v>0</v>
      </c>
      <c r="P25" s="721" t="s">
        <v>545</v>
      </c>
    </row>
    <row r="26" spans="1:18" ht="24" customHeight="1">
      <c r="A26" s="498" t="s">
        <v>330</v>
      </c>
      <c r="B26" s="569">
        <v>201799</v>
      </c>
      <c r="C26" s="569">
        <v>201799</v>
      </c>
      <c r="D26" s="569">
        <v>177901</v>
      </c>
      <c r="E26" s="569">
        <v>4268</v>
      </c>
      <c r="F26" s="569">
        <v>3194</v>
      </c>
      <c r="G26" s="569">
        <v>231</v>
      </c>
      <c r="H26" s="569">
        <v>0</v>
      </c>
      <c r="I26" s="569">
        <v>0</v>
      </c>
      <c r="J26" s="569">
        <v>0</v>
      </c>
      <c r="K26" s="569">
        <v>7693</v>
      </c>
      <c r="L26" s="569">
        <v>16205</v>
      </c>
      <c r="M26" s="569">
        <v>23898</v>
      </c>
      <c r="N26" s="569">
        <v>0</v>
      </c>
      <c r="O26" s="569">
        <v>0</v>
      </c>
      <c r="P26" s="571"/>
    </row>
    <row r="27" spans="1:18" ht="24" customHeight="1">
      <c r="A27" s="625" t="s">
        <v>195</v>
      </c>
      <c r="B27" s="652">
        <v>159850</v>
      </c>
      <c r="C27" s="652">
        <v>159850</v>
      </c>
      <c r="D27" s="652">
        <v>94447</v>
      </c>
      <c r="E27" s="652">
        <v>12642</v>
      </c>
      <c r="F27" s="652">
        <v>2558</v>
      </c>
      <c r="G27" s="652">
        <v>1015</v>
      </c>
      <c r="H27" s="652">
        <v>0</v>
      </c>
      <c r="I27" s="652">
        <v>17</v>
      </c>
      <c r="J27" s="652">
        <v>275</v>
      </c>
      <c r="K27" s="652">
        <v>16507</v>
      </c>
      <c r="L27" s="652">
        <v>48896</v>
      </c>
      <c r="M27" s="652">
        <v>65403</v>
      </c>
      <c r="N27" s="652">
        <v>0</v>
      </c>
      <c r="O27" s="652">
        <v>0</v>
      </c>
      <c r="P27" s="653"/>
    </row>
    <row r="28" spans="1:18" ht="24" customHeight="1">
      <c r="A28" s="495" t="s">
        <v>196</v>
      </c>
      <c r="B28" s="718">
        <v>103755</v>
      </c>
      <c r="C28" s="718">
        <v>102282</v>
      </c>
      <c r="D28" s="718">
        <v>63479</v>
      </c>
      <c r="E28" s="718">
        <v>9690</v>
      </c>
      <c r="F28" s="718">
        <v>1610</v>
      </c>
      <c r="G28" s="718">
        <v>1549</v>
      </c>
      <c r="H28" s="718">
        <v>0</v>
      </c>
      <c r="I28" s="718">
        <v>0</v>
      </c>
      <c r="J28" s="718">
        <v>272</v>
      </c>
      <c r="K28" s="718">
        <v>13121</v>
      </c>
      <c r="L28" s="718">
        <v>25682</v>
      </c>
      <c r="M28" s="718">
        <v>38803</v>
      </c>
      <c r="N28" s="718">
        <v>1473</v>
      </c>
      <c r="O28" s="718">
        <v>0</v>
      </c>
      <c r="P28" s="725"/>
    </row>
    <row r="29" spans="1:18" ht="24" customHeight="1">
      <c r="A29" s="498" t="s">
        <v>197</v>
      </c>
      <c r="B29" s="569">
        <v>136107</v>
      </c>
      <c r="C29" s="569">
        <v>129837</v>
      </c>
      <c r="D29" s="569">
        <v>83017</v>
      </c>
      <c r="E29" s="569">
        <v>7619</v>
      </c>
      <c r="F29" s="569">
        <v>1300</v>
      </c>
      <c r="G29" s="569">
        <v>2060</v>
      </c>
      <c r="H29" s="569">
        <v>0</v>
      </c>
      <c r="I29" s="569">
        <v>5982</v>
      </c>
      <c r="J29" s="569">
        <v>0</v>
      </c>
      <c r="K29" s="569">
        <v>16961</v>
      </c>
      <c r="L29" s="569">
        <v>29859</v>
      </c>
      <c r="M29" s="569">
        <v>46820</v>
      </c>
      <c r="N29" s="569">
        <v>6270</v>
      </c>
      <c r="O29" s="569">
        <v>0</v>
      </c>
      <c r="P29" s="571"/>
    </row>
    <row r="30" spans="1:18" ht="24" customHeight="1">
      <c r="A30" s="498" t="s">
        <v>198</v>
      </c>
      <c r="B30" s="569">
        <v>7859</v>
      </c>
      <c r="C30" s="569">
        <v>7859</v>
      </c>
      <c r="D30" s="569">
        <v>5659</v>
      </c>
      <c r="E30" s="569">
        <v>1226</v>
      </c>
      <c r="F30" s="569">
        <v>259</v>
      </c>
      <c r="G30" s="569">
        <v>350</v>
      </c>
      <c r="H30" s="569">
        <v>0</v>
      </c>
      <c r="I30" s="569">
        <v>0</v>
      </c>
      <c r="J30" s="569">
        <v>0</v>
      </c>
      <c r="K30" s="569">
        <v>1835</v>
      </c>
      <c r="L30" s="569">
        <v>365</v>
      </c>
      <c r="M30" s="569">
        <v>2200</v>
      </c>
      <c r="N30" s="569">
        <v>0</v>
      </c>
      <c r="O30" s="569">
        <v>0</v>
      </c>
      <c r="P30" s="571"/>
    </row>
    <row r="31" spans="1:18" ht="24" customHeight="1">
      <c r="A31" s="498" t="s">
        <v>199</v>
      </c>
      <c r="B31" s="569">
        <v>107463</v>
      </c>
      <c r="C31" s="569">
        <v>107463</v>
      </c>
      <c r="D31" s="569">
        <v>57633</v>
      </c>
      <c r="E31" s="569">
        <v>13301</v>
      </c>
      <c r="F31" s="569">
        <v>1577</v>
      </c>
      <c r="G31" s="569">
        <v>2398</v>
      </c>
      <c r="H31" s="569">
        <v>0</v>
      </c>
      <c r="I31" s="569">
        <v>0</v>
      </c>
      <c r="J31" s="569">
        <v>619</v>
      </c>
      <c r="K31" s="569">
        <v>17895</v>
      </c>
      <c r="L31" s="569">
        <v>31935</v>
      </c>
      <c r="M31" s="569">
        <v>49830</v>
      </c>
      <c r="N31" s="569">
        <v>0</v>
      </c>
      <c r="O31" s="569">
        <v>0</v>
      </c>
      <c r="P31" s="774"/>
    </row>
    <row r="32" spans="1:18" ht="24" customHeight="1">
      <c r="A32" s="625" t="s">
        <v>200</v>
      </c>
      <c r="B32" s="652">
        <v>75580</v>
      </c>
      <c r="C32" s="652">
        <v>75580</v>
      </c>
      <c r="D32" s="652">
        <v>37324</v>
      </c>
      <c r="E32" s="652">
        <v>11928</v>
      </c>
      <c r="F32" s="652">
        <v>1724</v>
      </c>
      <c r="G32" s="652">
        <v>799</v>
      </c>
      <c r="H32" s="652">
        <v>0</v>
      </c>
      <c r="I32" s="652">
        <v>0</v>
      </c>
      <c r="J32" s="652">
        <v>37</v>
      </c>
      <c r="K32" s="652">
        <v>14488</v>
      </c>
      <c r="L32" s="652">
        <v>23768</v>
      </c>
      <c r="M32" s="652">
        <v>38256</v>
      </c>
      <c r="N32" s="652">
        <v>0</v>
      </c>
      <c r="O32" s="652">
        <v>0</v>
      </c>
      <c r="P32" s="653"/>
    </row>
    <row r="33" spans="1:16" ht="24" customHeight="1">
      <c r="A33" s="495" t="s">
        <v>201</v>
      </c>
      <c r="B33" s="567">
        <v>29515</v>
      </c>
      <c r="C33" s="567">
        <v>29515</v>
      </c>
      <c r="D33" s="567">
        <v>16992</v>
      </c>
      <c r="E33" s="567">
        <v>4546</v>
      </c>
      <c r="F33" s="567">
        <v>1007</v>
      </c>
      <c r="G33" s="567">
        <v>153</v>
      </c>
      <c r="H33" s="567">
        <v>0</v>
      </c>
      <c r="I33" s="567">
        <v>0</v>
      </c>
      <c r="J33" s="567">
        <v>704</v>
      </c>
      <c r="K33" s="567">
        <v>6410</v>
      </c>
      <c r="L33" s="567">
        <v>6113</v>
      </c>
      <c r="M33" s="567">
        <v>12523</v>
      </c>
      <c r="N33" s="567">
        <v>0</v>
      </c>
      <c r="O33" s="567">
        <v>0</v>
      </c>
      <c r="P33" s="568" t="s">
        <v>497</v>
      </c>
    </row>
    <row r="34" spans="1:16" ht="24" customHeight="1">
      <c r="A34" s="498" t="s">
        <v>474</v>
      </c>
      <c r="B34" s="569">
        <v>23500</v>
      </c>
      <c r="C34" s="569">
        <v>23500</v>
      </c>
      <c r="D34" s="569">
        <v>16905</v>
      </c>
      <c r="E34" s="569">
        <v>3842</v>
      </c>
      <c r="F34" s="569">
        <v>854</v>
      </c>
      <c r="G34" s="569">
        <v>718</v>
      </c>
      <c r="H34" s="569">
        <v>0</v>
      </c>
      <c r="I34" s="569">
        <v>0</v>
      </c>
      <c r="J34" s="569">
        <v>204</v>
      </c>
      <c r="K34" s="569">
        <v>5618</v>
      </c>
      <c r="L34" s="569">
        <v>977</v>
      </c>
      <c r="M34" s="569">
        <v>6595</v>
      </c>
      <c r="N34" s="569">
        <v>0</v>
      </c>
      <c r="O34" s="569">
        <v>0</v>
      </c>
      <c r="P34" s="571" t="s">
        <v>497</v>
      </c>
    </row>
    <row r="35" spans="1:16" ht="24" customHeight="1">
      <c r="A35" s="498" t="s">
        <v>202</v>
      </c>
      <c r="B35" s="569">
        <v>98324</v>
      </c>
      <c r="C35" s="569">
        <v>98324</v>
      </c>
      <c r="D35" s="569">
        <v>62369</v>
      </c>
      <c r="E35" s="569">
        <v>9392</v>
      </c>
      <c r="F35" s="569">
        <v>1811</v>
      </c>
      <c r="G35" s="569">
        <v>649</v>
      </c>
      <c r="H35" s="569">
        <v>0</v>
      </c>
      <c r="I35" s="569">
        <v>0</v>
      </c>
      <c r="J35" s="569">
        <v>1803</v>
      </c>
      <c r="K35" s="569">
        <v>13655</v>
      </c>
      <c r="L35" s="569">
        <v>22300</v>
      </c>
      <c r="M35" s="569">
        <v>35955</v>
      </c>
      <c r="N35" s="569">
        <v>0</v>
      </c>
      <c r="O35" s="569">
        <v>0</v>
      </c>
      <c r="P35" s="571"/>
    </row>
    <row r="36" spans="1:16" ht="24" customHeight="1">
      <c r="A36" s="498" t="s">
        <v>203</v>
      </c>
      <c r="B36" s="569"/>
      <c r="C36" s="569"/>
      <c r="D36" s="569"/>
      <c r="E36" s="569"/>
      <c r="F36" s="569"/>
      <c r="G36" s="569"/>
      <c r="H36" s="569"/>
      <c r="I36" s="569"/>
      <c r="J36" s="569"/>
      <c r="K36" s="569"/>
      <c r="L36" s="569"/>
      <c r="M36" s="569"/>
      <c r="N36" s="569"/>
      <c r="O36" s="569"/>
      <c r="P36" s="571" t="s">
        <v>329</v>
      </c>
    </row>
    <row r="37" spans="1:16" ht="24" customHeight="1">
      <c r="A37" s="625" t="s">
        <v>205</v>
      </c>
      <c r="B37" s="652">
        <v>48233</v>
      </c>
      <c r="C37" s="652">
        <v>48233</v>
      </c>
      <c r="D37" s="652">
        <v>32378</v>
      </c>
      <c r="E37" s="652">
        <v>6922</v>
      </c>
      <c r="F37" s="652">
        <v>1246</v>
      </c>
      <c r="G37" s="652">
        <v>1567</v>
      </c>
      <c r="H37" s="652">
        <v>0</v>
      </c>
      <c r="I37" s="652">
        <v>0</v>
      </c>
      <c r="J37" s="652">
        <v>0</v>
      </c>
      <c r="K37" s="652">
        <v>9735</v>
      </c>
      <c r="L37" s="652">
        <v>6120</v>
      </c>
      <c r="M37" s="652">
        <v>15855</v>
      </c>
      <c r="N37" s="652">
        <v>0</v>
      </c>
      <c r="O37" s="652">
        <v>0</v>
      </c>
      <c r="P37" s="653"/>
    </row>
    <row r="38" spans="1:16" ht="24" customHeight="1">
      <c r="A38" s="495" t="s">
        <v>269</v>
      </c>
      <c r="B38" s="567">
        <v>7426</v>
      </c>
      <c r="C38" s="567">
        <v>7426</v>
      </c>
      <c r="D38" s="567">
        <v>4082</v>
      </c>
      <c r="E38" s="567">
        <v>2841</v>
      </c>
      <c r="F38" s="567">
        <v>226</v>
      </c>
      <c r="G38" s="567">
        <v>277</v>
      </c>
      <c r="H38" s="567"/>
      <c r="I38" s="567"/>
      <c r="J38" s="567"/>
      <c r="K38" s="567">
        <v>3344</v>
      </c>
      <c r="L38" s="567"/>
      <c r="M38" s="567">
        <v>3344</v>
      </c>
      <c r="N38" s="567">
        <v>0</v>
      </c>
      <c r="O38" s="567">
        <v>0</v>
      </c>
      <c r="P38" s="568"/>
    </row>
    <row r="39" spans="1:16" ht="24" customHeight="1">
      <c r="A39" s="498" t="s">
        <v>207</v>
      </c>
      <c r="B39" s="569">
        <v>8242</v>
      </c>
      <c r="C39" s="569">
        <v>8242</v>
      </c>
      <c r="D39" s="569">
        <v>0</v>
      </c>
      <c r="E39" s="569">
        <v>497</v>
      </c>
      <c r="F39" s="569">
        <v>145</v>
      </c>
      <c r="G39" s="569">
        <v>0</v>
      </c>
      <c r="H39" s="569">
        <v>0</v>
      </c>
      <c r="I39" s="569">
        <v>0</v>
      </c>
      <c r="J39" s="569">
        <v>0</v>
      </c>
      <c r="K39" s="569">
        <v>642</v>
      </c>
      <c r="L39" s="569">
        <v>7600</v>
      </c>
      <c r="M39" s="569">
        <v>8242</v>
      </c>
      <c r="N39" s="569">
        <v>0</v>
      </c>
      <c r="O39" s="569">
        <v>0</v>
      </c>
      <c r="P39" s="571"/>
    </row>
    <row r="40" spans="1:16" ht="24" customHeight="1">
      <c r="A40" s="498" t="s">
        <v>211</v>
      </c>
      <c r="B40" s="569">
        <v>39176</v>
      </c>
      <c r="C40" s="569">
        <v>32860</v>
      </c>
      <c r="D40" s="569">
        <v>26428</v>
      </c>
      <c r="E40" s="569">
        <v>2424</v>
      </c>
      <c r="F40" s="569">
        <v>752</v>
      </c>
      <c r="G40" s="569">
        <v>0</v>
      </c>
      <c r="H40" s="569">
        <v>0</v>
      </c>
      <c r="I40" s="569">
        <v>0</v>
      </c>
      <c r="J40" s="569">
        <v>789</v>
      </c>
      <c r="K40" s="569">
        <v>3965</v>
      </c>
      <c r="L40" s="569">
        <v>2467</v>
      </c>
      <c r="M40" s="569">
        <v>6432</v>
      </c>
      <c r="N40" s="569">
        <v>6316</v>
      </c>
      <c r="O40" s="569">
        <v>0</v>
      </c>
      <c r="P40" s="571"/>
    </row>
    <row r="41" spans="1:16" ht="24" customHeight="1">
      <c r="A41" s="787" t="s">
        <v>265</v>
      </c>
      <c r="B41" s="569">
        <v>30618</v>
      </c>
      <c r="C41" s="569">
        <v>29781</v>
      </c>
      <c r="D41" s="569">
        <v>16040</v>
      </c>
      <c r="E41" s="569">
        <v>4454</v>
      </c>
      <c r="F41" s="569">
        <v>1566</v>
      </c>
      <c r="G41" s="569">
        <v>1790</v>
      </c>
      <c r="H41" s="569">
        <v>0</v>
      </c>
      <c r="I41" s="569">
        <v>0</v>
      </c>
      <c r="J41" s="569">
        <v>73</v>
      </c>
      <c r="K41" s="569">
        <v>7883</v>
      </c>
      <c r="L41" s="569">
        <v>5858</v>
      </c>
      <c r="M41" s="569">
        <v>13741</v>
      </c>
      <c r="N41" s="569">
        <v>837</v>
      </c>
      <c r="O41" s="569">
        <v>0</v>
      </c>
      <c r="P41" s="571"/>
    </row>
    <row r="42" spans="1:16" ht="24" customHeight="1">
      <c r="A42" s="498" t="s">
        <v>216</v>
      </c>
      <c r="B42" s="569">
        <v>22770</v>
      </c>
      <c r="C42" s="569">
        <v>21782</v>
      </c>
      <c r="D42" s="569">
        <v>16448</v>
      </c>
      <c r="E42" s="569">
        <v>1523</v>
      </c>
      <c r="F42" s="569">
        <v>691</v>
      </c>
      <c r="G42" s="569">
        <v>152</v>
      </c>
      <c r="H42" s="569">
        <v>0</v>
      </c>
      <c r="I42" s="569">
        <v>0</v>
      </c>
      <c r="J42" s="569">
        <v>77</v>
      </c>
      <c r="K42" s="569">
        <v>2443</v>
      </c>
      <c r="L42" s="569">
        <v>2891</v>
      </c>
      <c r="M42" s="569">
        <v>5334</v>
      </c>
      <c r="N42" s="569">
        <v>988</v>
      </c>
      <c r="O42" s="569">
        <v>0</v>
      </c>
      <c r="P42" s="571"/>
    </row>
    <row r="43" spans="1:16" ht="24" customHeight="1">
      <c r="A43" s="495" t="s">
        <v>208</v>
      </c>
      <c r="B43" s="567">
        <v>75062</v>
      </c>
      <c r="C43" s="567">
        <v>74610</v>
      </c>
      <c r="D43" s="567">
        <v>58809</v>
      </c>
      <c r="E43" s="567">
        <v>7078</v>
      </c>
      <c r="F43" s="567">
        <v>1616</v>
      </c>
      <c r="G43" s="567">
        <v>1036</v>
      </c>
      <c r="H43" s="567">
        <v>0</v>
      </c>
      <c r="I43" s="567">
        <v>0</v>
      </c>
      <c r="J43" s="567">
        <v>460</v>
      </c>
      <c r="K43" s="567">
        <v>10190</v>
      </c>
      <c r="L43" s="567">
        <v>5611</v>
      </c>
      <c r="M43" s="567">
        <v>15801</v>
      </c>
      <c r="N43" s="567">
        <v>452</v>
      </c>
      <c r="O43" s="567">
        <v>0</v>
      </c>
      <c r="P43" s="568"/>
    </row>
    <row r="44" spans="1:16" ht="24" customHeight="1">
      <c r="A44" s="804" t="s">
        <v>209</v>
      </c>
      <c r="B44" s="569">
        <v>27288</v>
      </c>
      <c r="C44" s="569">
        <v>27288</v>
      </c>
      <c r="D44" s="569">
        <v>15403</v>
      </c>
      <c r="E44" s="569">
        <v>2800</v>
      </c>
      <c r="F44" s="569">
        <v>529</v>
      </c>
      <c r="G44" s="569">
        <v>900</v>
      </c>
      <c r="H44" s="569">
        <v>0</v>
      </c>
      <c r="I44" s="569">
        <v>0</v>
      </c>
      <c r="J44" s="569">
        <v>0</v>
      </c>
      <c r="K44" s="569">
        <v>4229</v>
      </c>
      <c r="L44" s="569">
        <v>7656</v>
      </c>
      <c r="M44" s="569">
        <v>11885</v>
      </c>
      <c r="N44" s="569">
        <v>0</v>
      </c>
      <c r="O44" s="569">
        <v>11885</v>
      </c>
      <c r="P44" s="981"/>
    </row>
    <row r="45" spans="1:16" ht="24" customHeight="1">
      <c r="A45" s="804" t="s">
        <v>212</v>
      </c>
      <c r="B45" s="569">
        <v>24503</v>
      </c>
      <c r="C45" s="569">
        <v>24503</v>
      </c>
      <c r="D45" s="569">
        <v>17678</v>
      </c>
      <c r="E45" s="569">
        <v>2999</v>
      </c>
      <c r="F45" s="569">
        <v>847</v>
      </c>
      <c r="G45" s="569">
        <v>699</v>
      </c>
      <c r="H45" s="569">
        <v>0</v>
      </c>
      <c r="I45" s="569">
        <v>0</v>
      </c>
      <c r="J45" s="569">
        <v>65</v>
      </c>
      <c r="K45" s="569">
        <v>4610</v>
      </c>
      <c r="L45" s="569">
        <v>2215</v>
      </c>
      <c r="M45" s="569">
        <v>6825</v>
      </c>
      <c r="N45" s="569">
        <v>0</v>
      </c>
      <c r="O45" s="569">
        <v>0</v>
      </c>
      <c r="P45" s="571"/>
    </row>
    <row r="46" spans="1:16" ht="24" customHeight="1">
      <c r="A46" s="804" t="s">
        <v>210</v>
      </c>
      <c r="B46" s="569">
        <v>79835</v>
      </c>
      <c r="C46" s="569">
        <v>79835</v>
      </c>
      <c r="D46" s="569">
        <v>50600</v>
      </c>
      <c r="E46" s="569">
        <v>8025</v>
      </c>
      <c r="F46" s="569">
        <v>1100</v>
      </c>
      <c r="G46" s="569">
        <v>2000</v>
      </c>
      <c r="H46" s="569">
        <v>0</v>
      </c>
      <c r="I46" s="569">
        <v>0</v>
      </c>
      <c r="J46" s="569">
        <v>0</v>
      </c>
      <c r="K46" s="569">
        <v>11125</v>
      </c>
      <c r="L46" s="569">
        <v>18110</v>
      </c>
      <c r="M46" s="569">
        <v>29235</v>
      </c>
      <c r="N46" s="569">
        <v>0</v>
      </c>
      <c r="O46" s="569">
        <v>0</v>
      </c>
      <c r="P46" s="571"/>
    </row>
    <row r="47" spans="1:16" ht="24" customHeight="1" thickBot="1">
      <c r="A47" s="837" t="s">
        <v>213</v>
      </c>
      <c r="B47" s="982">
        <v>101248</v>
      </c>
      <c r="C47" s="982">
        <v>91282</v>
      </c>
      <c r="D47" s="982">
        <v>58534</v>
      </c>
      <c r="E47" s="982">
        <v>8934</v>
      </c>
      <c r="F47" s="982">
        <v>2136</v>
      </c>
      <c r="G47" s="982">
        <v>1716</v>
      </c>
      <c r="H47" s="982">
        <v>0</v>
      </c>
      <c r="I47" s="982">
        <v>0</v>
      </c>
      <c r="J47" s="982">
        <v>528</v>
      </c>
      <c r="K47" s="982">
        <v>13314</v>
      </c>
      <c r="L47" s="982">
        <v>19434</v>
      </c>
      <c r="M47" s="982">
        <v>32748</v>
      </c>
      <c r="N47" s="982">
        <v>9966</v>
      </c>
      <c r="O47" s="982">
        <v>0</v>
      </c>
      <c r="P47" s="983"/>
    </row>
    <row r="48" spans="1:16" ht="24" customHeight="1" thickBot="1">
      <c r="A48" s="837" t="s">
        <v>48</v>
      </c>
      <c r="B48" s="821">
        <f>SUM(B7:B47)</f>
        <v>3212903</v>
      </c>
      <c r="C48" s="821">
        <f>SUM(C7:C47)</f>
        <v>3099116</v>
      </c>
      <c r="D48" s="821">
        <f t="shared" ref="D48:O48" si="0">SUM(D7:D47)</f>
        <v>1588392</v>
      </c>
      <c r="E48" s="821">
        <f t="shared" si="0"/>
        <v>319338</v>
      </c>
      <c r="F48" s="821">
        <f t="shared" si="0"/>
        <v>56582</v>
      </c>
      <c r="G48" s="821">
        <f t="shared" si="0"/>
        <v>55257</v>
      </c>
      <c r="H48" s="821">
        <f t="shared" si="0"/>
        <v>0</v>
      </c>
      <c r="I48" s="821">
        <f t="shared" si="0"/>
        <v>12534</v>
      </c>
      <c r="J48" s="821">
        <f t="shared" si="0"/>
        <v>11387</v>
      </c>
      <c r="K48" s="821">
        <f t="shared" si="0"/>
        <v>455098</v>
      </c>
      <c r="L48" s="821">
        <f t="shared" si="0"/>
        <v>1055626</v>
      </c>
      <c r="M48" s="821">
        <f t="shared" si="0"/>
        <v>1510724</v>
      </c>
      <c r="N48" s="821">
        <f t="shared" si="0"/>
        <v>113787</v>
      </c>
      <c r="O48" s="821">
        <f t="shared" si="0"/>
        <v>11885</v>
      </c>
      <c r="P48" s="874"/>
    </row>
    <row r="49" spans="1:16" ht="24" customHeight="1">
      <c r="A49" s="843" t="s">
        <v>214</v>
      </c>
      <c r="B49" s="984">
        <v>3982</v>
      </c>
      <c r="C49" s="984">
        <v>3982</v>
      </c>
      <c r="D49" s="984">
        <v>2532</v>
      </c>
      <c r="E49" s="984">
        <v>435</v>
      </c>
      <c r="F49" s="984">
        <v>521</v>
      </c>
      <c r="G49" s="984"/>
      <c r="H49" s="984"/>
      <c r="I49" s="984"/>
      <c r="J49" s="984">
        <v>425</v>
      </c>
      <c r="K49" s="984">
        <v>1381</v>
      </c>
      <c r="L49" s="984">
        <v>69</v>
      </c>
      <c r="M49" s="984">
        <v>1450</v>
      </c>
      <c r="N49" s="984">
        <v>0</v>
      </c>
      <c r="O49" s="984">
        <v>0</v>
      </c>
      <c r="P49" s="985"/>
    </row>
    <row r="50" spans="1:16" ht="24" customHeight="1">
      <c r="A50" s="804" t="s">
        <v>215</v>
      </c>
      <c r="B50" s="986">
        <v>42960</v>
      </c>
      <c r="C50" s="986">
        <v>42960</v>
      </c>
      <c r="D50" s="986">
        <v>34532</v>
      </c>
      <c r="E50" s="986">
        <v>247</v>
      </c>
      <c r="F50" s="986">
        <v>93</v>
      </c>
      <c r="G50" s="986">
        <v>0</v>
      </c>
      <c r="H50" s="986">
        <v>0</v>
      </c>
      <c r="I50" s="986">
        <v>0</v>
      </c>
      <c r="J50" s="986">
        <v>0</v>
      </c>
      <c r="K50" s="986">
        <v>340</v>
      </c>
      <c r="L50" s="986">
        <v>8088</v>
      </c>
      <c r="M50" s="986">
        <v>8428</v>
      </c>
      <c r="N50" s="986">
        <v>0</v>
      </c>
      <c r="O50" s="986">
        <v>0</v>
      </c>
      <c r="P50" s="987"/>
    </row>
    <row r="51" spans="1:16" ht="24" customHeight="1" thickBot="1">
      <c r="A51" s="837" t="s">
        <v>170</v>
      </c>
      <c r="B51" s="988">
        <v>369151</v>
      </c>
      <c r="C51" s="988">
        <v>369151</v>
      </c>
      <c r="D51" s="988">
        <v>229201</v>
      </c>
      <c r="E51" s="988">
        <v>38812</v>
      </c>
      <c r="F51" s="988">
        <v>3892</v>
      </c>
      <c r="G51" s="988">
        <v>350</v>
      </c>
      <c r="H51" s="988">
        <v>0</v>
      </c>
      <c r="I51" s="988">
        <v>0</v>
      </c>
      <c r="J51" s="988">
        <v>2076</v>
      </c>
      <c r="K51" s="988">
        <v>45130</v>
      </c>
      <c r="L51" s="988">
        <v>94820</v>
      </c>
      <c r="M51" s="988">
        <v>139950</v>
      </c>
      <c r="N51" s="988">
        <v>0</v>
      </c>
      <c r="O51" s="988">
        <v>0</v>
      </c>
      <c r="P51" s="989"/>
    </row>
    <row r="52" spans="1:16" ht="24" customHeight="1" thickBot="1">
      <c r="A52" s="837" t="s">
        <v>144</v>
      </c>
      <c r="B52" s="821">
        <f>SUM(B49:B51)</f>
        <v>416093</v>
      </c>
      <c r="C52" s="821">
        <f t="shared" ref="C52:O52" si="1">SUM(C49:C51)</f>
        <v>416093</v>
      </c>
      <c r="D52" s="821">
        <f t="shared" si="1"/>
        <v>266265</v>
      </c>
      <c r="E52" s="821">
        <f t="shared" si="1"/>
        <v>39494</v>
      </c>
      <c r="F52" s="821">
        <f t="shared" si="1"/>
        <v>4506</v>
      </c>
      <c r="G52" s="821">
        <f t="shared" si="1"/>
        <v>350</v>
      </c>
      <c r="H52" s="821">
        <f t="shared" si="1"/>
        <v>0</v>
      </c>
      <c r="I52" s="821">
        <f t="shared" si="1"/>
        <v>0</v>
      </c>
      <c r="J52" s="821">
        <f t="shared" si="1"/>
        <v>2501</v>
      </c>
      <c r="K52" s="821">
        <f t="shared" si="1"/>
        <v>46851</v>
      </c>
      <c r="L52" s="821">
        <f t="shared" si="1"/>
        <v>102977</v>
      </c>
      <c r="M52" s="821">
        <f t="shared" si="1"/>
        <v>149828</v>
      </c>
      <c r="N52" s="821">
        <f t="shared" si="1"/>
        <v>0</v>
      </c>
      <c r="O52" s="821">
        <f t="shared" si="1"/>
        <v>0</v>
      </c>
      <c r="P52" s="822"/>
    </row>
    <row r="53" spans="1:16" ht="24" customHeight="1" thickBot="1">
      <c r="A53" s="837" t="s">
        <v>11</v>
      </c>
      <c r="B53" s="821">
        <f>B48+B52</f>
        <v>3628996</v>
      </c>
      <c r="C53" s="821">
        <f t="shared" ref="C53:O53" si="2">C48+C52</f>
        <v>3515209</v>
      </c>
      <c r="D53" s="821">
        <f t="shared" si="2"/>
        <v>1854657</v>
      </c>
      <c r="E53" s="821">
        <f t="shared" si="2"/>
        <v>358832</v>
      </c>
      <c r="F53" s="821">
        <f t="shared" si="2"/>
        <v>61088</v>
      </c>
      <c r="G53" s="821">
        <f t="shared" si="2"/>
        <v>55607</v>
      </c>
      <c r="H53" s="821">
        <f t="shared" si="2"/>
        <v>0</v>
      </c>
      <c r="I53" s="821">
        <f t="shared" si="2"/>
        <v>12534</v>
      </c>
      <c r="J53" s="821">
        <f t="shared" si="2"/>
        <v>13888</v>
      </c>
      <c r="K53" s="821">
        <f t="shared" si="2"/>
        <v>501949</v>
      </c>
      <c r="L53" s="821">
        <f t="shared" si="2"/>
        <v>1158603</v>
      </c>
      <c r="M53" s="821">
        <f t="shared" si="2"/>
        <v>1660552</v>
      </c>
      <c r="N53" s="821">
        <f t="shared" si="2"/>
        <v>113787</v>
      </c>
      <c r="O53" s="821">
        <f t="shared" si="2"/>
        <v>11885</v>
      </c>
      <c r="P53" s="822"/>
    </row>
    <row r="58" spans="1:16">
      <c r="B58" s="57">
        <f>SUM(B7:B47)</f>
        <v>3212903</v>
      </c>
    </row>
  </sheetData>
  <mergeCells count="6">
    <mergeCell ref="A2:A6"/>
    <mergeCell ref="L5:L6"/>
    <mergeCell ref="N3:N6"/>
    <mergeCell ref="D4:D6"/>
    <mergeCell ref="C3:C6"/>
    <mergeCell ref="B2:B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50" fitToWidth="2" orientation="portrait" useFirstPageNumber="1" r:id="rId1"/>
  <headerFooter alignWithMargins="0">
    <oddFooter>&amp;C&amp;"ＭＳ 明朝,標準"&amp;18&amp;P</oddFooter>
  </headerFooter>
  <colBreaks count="1" manualBreakCount="1">
    <brk id="11" max="5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N71"/>
  <sheetViews>
    <sheetView view="pageBreakPreview" topLeftCell="D42" zoomScale="80" zoomScaleNormal="85" zoomScaleSheetLayoutView="80" workbookViewId="0">
      <selection activeCell="G17" sqref="G17"/>
    </sheetView>
  </sheetViews>
  <sheetFormatPr defaultColWidth="9" defaultRowHeight="13"/>
  <cols>
    <col min="1" max="1" width="12.08984375" style="1" customWidth="1"/>
    <col min="2" max="4" width="11.7265625" style="1" bestFit="1" customWidth="1"/>
    <col min="5" max="5" width="10" style="1" bestFit="1" customWidth="1"/>
    <col min="6" max="6" width="9.36328125" style="1" bestFit="1" customWidth="1"/>
    <col min="7" max="7" width="10.453125" style="1" customWidth="1"/>
    <col min="8" max="10" width="9.36328125" style="1" bestFit="1" customWidth="1"/>
    <col min="11" max="11" width="10" style="1" bestFit="1" customWidth="1"/>
    <col min="12" max="12" width="10.7265625" style="1" customWidth="1"/>
    <col min="13" max="13" width="11.7265625" style="1" bestFit="1" customWidth="1"/>
    <col min="14" max="14" width="10.6328125" style="1" customWidth="1"/>
    <col min="15" max="15" width="11" style="1" customWidth="1"/>
    <col min="16" max="16" width="10.08984375" style="1" bestFit="1" customWidth="1"/>
    <col min="17" max="17" width="9.36328125" style="1" bestFit="1" customWidth="1"/>
    <col min="18" max="18" width="51.6328125" style="1" customWidth="1"/>
    <col min="19" max="20" width="9.08984375" style="1" bestFit="1" customWidth="1"/>
    <col min="21" max="16384" width="9" style="1"/>
  </cols>
  <sheetData>
    <row r="1" spans="1:222" ht="14.5" thickBot="1">
      <c r="A1" s="100" t="s">
        <v>505</v>
      </c>
    </row>
    <row r="2" spans="1:222" ht="14.15" customHeight="1">
      <c r="A2" s="1076" t="s">
        <v>0</v>
      </c>
      <c r="B2" s="1151" t="s">
        <v>367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85" t="s">
        <v>121</v>
      </c>
      <c r="O2" s="1074" t="s">
        <v>122</v>
      </c>
      <c r="P2" s="1075"/>
      <c r="Q2" s="1079"/>
      <c r="R2" s="149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HN2" s="6"/>
    </row>
    <row r="3" spans="1:222" ht="14.15" customHeight="1">
      <c r="A3" s="1077"/>
      <c r="B3" s="1152"/>
      <c r="C3" s="1154" t="s">
        <v>365</v>
      </c>
      <c r="D3" s="30"/>
      <c r="E3" s="31"/>
      <c r="F3" s="31"/>
      <c r="G3" s="31"/>
      <c r="H3" s="31"/>
      <c r="I3" s="31"/>
      <c r="J3" s="31"/>
      <c r="K3" s="31"/>
      <c r="L3" s="31"/>
      <c r="M3" s="25"/>
      <c r="N3" s="1157" t="s">
        <v>114</v>
      </c>
      <c r="O3" s="1047" t="str">
        <f>A1</f>
        <v>令和７年度予算</v>
      </c>
      <c r="P3" s="1225" t="s">
        <v>123</v>
      </c>
      <c r="Q3" s="1225" t="s">
        <v>124</v>
      </c>
      <c r="R3" s="53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5" customHeight="1">
      <c r="A4" s="1077"/>
      <c r="B4" s="1152"/>
      <c r="C4" s="1155"/>
      <c r="D4" s="1044" t="s">
        <v>364</v>
      </c>
      <c r="E4" s="31"/>
      <c r="F4" s="31"/>
      <c r="G4" s="31"/>
      <c r="H4" s="31"/>
      <c r="I4" s="31"/>
      <c r="J4" s="31"/>
      <c r="K4" s="31"/>
      <c r="L4" s="30"/>
      <c r="M4" s="43"/>
      <c r="N4" s="1158"/>
      <c r="O4" s="1047"/>
      <c r="P4" s="1226" t="s">
        <v>125</v>
      </c>
      <c r="Q4" s="1226" t="s">
        <v>126</v>
      </c>
      <c r="R4" s="151" t="s">
        <v>127</v>
      </c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14.15" customHeight="1">
      <c r="A5" s="1077"/>
      <c r="B5" s="1152"/>
      <c r="C5" s="1155"/>
      <c r="D5" s="1045"/>
      <c r="E5" s="30"/>
      <c r="F5" s="30"/>
      <c r="G5" s="30"/>
      <c r="H5" s="30"/>
      <c r="I5" s="30"/>
      <c r="J5" s="30"/>
      <c r="K5" s="41" t="s">
        <v>368</v>
      </c>
      <c r="L5" s="1149" t="s">
        <v>369</v>
      </c>
      <c r="M5" s="20" t="s">
        <v>117</v>
      </c>
      <c r="N5" s="1158"/>
      <c r="O5" s="93"/>
      <c r="P5" s="1226" t="s">
        <v>128</v>
      </c>
      <c r="Q5" s="1226" t="s">
        <v>128</v>
      </c>
      <c r="R5" s="53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HN5" s="6"/>
    </row>
    <row r="6" spans="1:222" ht="14.15" customHeight="1">
      <c r="A6" s="1078"/>
      <c r="B6" s="1153"/>
      <c r="C6" s="1156"/>
      <c r="D6" s="1052"/>
      <c r="E6" s="103" t="s">
        <v>363</v>
      </c>
      <c r="F6" s="110" t="s">
        <v>118</v>
      </c>
      <c r="G6" s="111" t="s">
        <v>119</v>
      </c>
      <c r="H6" s="111" t="s">
        <v>129</v>
      </c>
      <c r="I6" s="111" t="s">
        <v>130</v>
      </c>
      <c r="J6" s="111" t="s">
        <v>120</v>
      </c>
      <c r="K6" s="67" t="s">
        <v>354</v>
      </c>
      <c r="L6" s="1150"/>
      <c r="M6" s="124" t="s">
        <v>354</v>
      </c>
      <c r="N6" s="1159"/>
      <c r="O6" s="67" t="s">
        <v>121</v>
      </c>
      <c r="P6" s="1227" t="s">
        <v>307</v>
      </c>
      <c r="Q6" s="1227" t="s">
        <v>307</v>
      </c>
      <c r="R6" s="228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HN6" s="6"/>
    </row>
    <row r="7" spans="1:222" ht="21" customHeight="1">
      <c r="A7" s="484" t="s">
        <v>254</v>
      </c>
      <c r="B7" s="573">
        <v>638119</v>
      </c>
      <c r="C7" s="573">
        <v>638119</v>
      </c>
      <c r="D7" s="573">
        <v>244195</v>
      </c>
      <c r="E7" s="573">
        <v>46130</v>
      </c>
      <c r="F7" s="573">
        <v>11432</v>
      </c>
      <c r="G7" s="573">
        <v>3000</v>
      </c>
      <c r="H7" s="573">
        <v>0</v>
      </c>
      <c r="I7" s="573">
        <v>780</v>
      </c>
      <c r="J7" s="573">
        <v>0</v>
      </c>
      <c r="K7" s="573">
        <v>61342</v>
      </c>
      <c r="L7" s="573">
        <v>332582</v>
      </c>
      <c r="M7" s="573">
        <v>393924</v>
      </c>
      <c r="N7" s="573">
        <v>0</v>
      </c>
      <c r="O7" s="573">
        <v>393924</v>
      </c>
      <c r="P7" s="574"/>
      <c r="Q7" s="574"/>
      <c r="R7" s="575"/>
    </row>
    <row r="8" spans="1:222" ht="21" customHeight="1">
      <c r="A8" s="484" t="s">
        <v>249</v>
      </c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4"/>
      <c r="Q8" s="574"/>
      <c r="R8" s="575" t="s">
        <v>329</v>
      </c>
    </row>
    <row r="9" spans="1:222" ht="21" customHeight="1">
      <c r="A9" s="484" t="s">
        <v>251</v>
      </c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4"/>
      <c r="Q9" s="574"/>
      <c r="R9" s="575" t="s">
        <v>329</v>
      </c>
    </row>
    <row r="10" spans="1:222" ht="21" customHeight="1">
      <c r="A10" s="484" t="s">
        <v>467</v>
      </c>
      <c r="B10" s="573">
        <v>357106</v>
      </c>
      <c r="C10" s="573">
        <v>357106</v>
      </c>
      <c r="D10" s="573">
        <v>63567</v>
      </c>
      <c r="E10" s="573">
        <v>49281</v>
      </c>
      <c r="F10" s="573">
        <v>6686</v>
      </c>
      <c r="G10" s="573">
        <v>17008</v>
      </c>
      <c r="H10" s="573">
        <v>0</v>
      </c>
      <c r="I10" s="573">
        <v>1700</v>
      </c>
      <c r="J10" s="573">
        <v>4011</v>
      </c>
      <c r="K10" s="573">
        <v>78686</v>
      </c>
      <c r="L10" s="573">
        <v>214853</v>
      </c>
      <c r="M10" s="573">
        <v>293539</v>
      </c>
      <c r="N10" s="573">
        <v>0</v>
      </c>
      <c r="O10" s="573">
        <v>293539</v>
      </c>
      <c r="P10" s="574">
        <v>0.18</v>
      </c>
      <c r="Q10" s="574">
        <v>1.83</v>
      </c>
      <c r="R10" s="575"/>
    </row>
    <row r="11" spans="1:222" ht="21" customHeight="1">
      <c r="A11" s="484" t="s">
        <v>468</v>
      </c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4"/>
      <c r="Q11" s="574"/>
      <c r="R11" s="575" t="s">
        <v>375</v>
      </c>
    </row>
    <row r="12" spans="1:222" ht="21" customHeight="1">
      <c r="A12" s="481" t="s">
        <v>131</v>
      </c>
      <c r="B12" s="576"/>
      <c r="C12" s="576"/>
      <c r="D12" s="576"/>
      <c r="E12" s="576"/>
      <c r="F12" s="576"/>
      <c r="G12" s="576"/>
      <c r="H12" s="576"/>
      <c r="I12" s="576"/>
      <c r="J12" s="576"/>
      <c r="K12" s="576"/>
      <c r="L12" s="576"/>
      <c r="M12" s="576"/>
      <c r="N12" s="576"/>
      <c r="O12" s="576"/>
      <c r="P12" s="577"/>
      <c r="Q12" s="577"/>
      <c r="R12" s="578" t="s">
        <v>375</v>
      </c>
    </row>
    <row r="13" spans="1:222" ht="21" customHeight="1">
      <c r="A13" s="484" t="s">
        <v>132</v>
      </c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4"/>
      <c r="Q13" s="574"/>
      <c r="R13" s="575" t="s">
        <v>375</v>
      </c>
    </row>
    <row r="14" spans="1:222" ht="21" customHeight="1">
      <c r="A14" s="484" t="s">
        <v>135</v>
      </c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4"/>
      <c r="Q14" s="574"/>
      <c r="R14" s="575" t="s">
        <v>375</v>
      </c>
    </row>
    <row r="15" spans="1:222" ht="21" customHeight="1">
      <c r="A15" s="484" t="s">
        <v>206</v>
      </c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4"/>
      <c r="Q15" s="574"/>
      <c r="R15" s="579" t="s">
        <v>375</v>
      </c>
    </row>
    <row r="16" spans="1:222" ht="21" customHeight="1">
      <c r="A16" s="621" t="s">
        <v>133</v>
      </c>
      <c r="B16" s="654">
        <v>164296</v>
      </c>
      <c r="C16" s="654">
        <v>164296</v>
      </c>
      <c r="D16" s="654">
        <v>121005</v>
      </c>
      <c r="E16" s="654">
        <v>16271</v>
      </c>
      <c r="F16" s="654">
        <v>2821</v>
      </c>
      <c r="G16" s="654">
        <v>1700</v>
      </c>
      <c r="H16" s="654">
        <v>0</v>
      </c>
      <c r="I16" s="654">
        <v>3900</v>
      </c>
      <c r="J16" s="654">
        <v>0</v>
      </c>
      <c r="K16" s="654">
        <v>24692</v>
      </c>
      <c r="L16" s="654">
        <v>18599</v>
      </c>
      <c r="M16" s="654">
        <v>43291</v>
      </c>
      <c r="N16" s="654"/>
      <c r="O16" s="654">
        <v>43291</v>
      </c>
      <c r="P16" s="655">
        <v>0.09</v>
      </c>
      <c r="Q16" s="655">
        <v>0.62</v>
      </c>
      <c r="R16" s="656"/>
    </row>
    <row r="17" spans="1:18" ht="21" customHeight="1">
      <c r="A17" s="481" t="s">
        <v>469</v>
      </c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7"/>
      <c r="Q17" s="577"/>
      <c r="R17" s="578" t="s">
        <v>329</v>
      </c>
    </row>
    <row r="18" spans="1:18" ht="21" customHeight="1">
      <c r="A18" s="484" t="s">
        <v>470</v>
      </c>
      <c r="B18" s="573">
        <v>187295</v>
      </c>
      <c r="C18" s="573">
        <v>169200</v>
      </c>
      <c r="D18" s="573">
        <v>0</v>
      </c>
      <c r="E18" s="573">
        <v>33500</v>
      </c>
      <c r="F18" s="573">
        <v>4505</v>
      </c>
      <c r="G18" s="573">
        <v>6555</v>
      </c>
      <c r="H18" s="573">
        <v>0</v>
      </c>
      <c r="I18" s="573">
        <v>0</v>
      </c>
      <c r="J18" s="573">
        <v>358</v>
      </c>
      <c r="K18" s="573">
        <v>44918</v>
      </c>
      <c r="L18" s="573">
        <v>124282</v>
      </c>
      <c r="M18" s="573">
        <v>169200</v>
      </c>
      <c r="N18" s="573">
        <v>18095</v>
      </c>
      <c r="O18" s="573">
        <v>187295</v>
      </c>
      <c r="P18" s="574">
        <v>0.2</v>
      </c>
      <c r="Q18" s="574">
        <v>1.48</v>
      </c>
      <c r="R18" s="575" t="s">
        <v>513</v>
      </c>
    </row>
    <row r="19" spans="1:18" ht="21" customHeight="1">
      <c r="A19" s="484" t="s">
        <v>218</v>
      </c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4"/>
      <c r="Q19" s="574"/>
      <c r="R19" s="575" t="s">
        <v>329</v>
      </c>
    </row>
    <row r="20" spans="1:18" ht="21" customHeight="1">
      <c r="A20" s="484" t="s">
        <v>471</v>
      </c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4"/>
      <c r="Q20" s="574"/>
      <c r="R20" s="575" t="s">
        <v>329</v>
      </c>
    </row>
    <row r="21" spans="1:18" ht="21" customHeight="1">
      <c r="A21" s="621" t="s">
        <v>217</v>
      </c>
      <c r="B21" s="654"/>
      <c r="C21" s="654"/>
      <c r="D21" s="654"/>
      <c r="E21" s="654"/>
      <c r="F21" s="654"/>
      <c r="G21" s="654"/>
      <c r="H21" s="654"/>
      <c r="I21" s="654"/>
      <c r="J21" s="654"/>
      <c r="K21" s="654"/>
      <c r="L21" s="654"/>
      <c r="M21" s="654"/>
      <c r="N21" s="654"/>
      <c r="O21" s="654"/>
      <c r="P21" s="655"/>
      <c r="Q21" s="655"/>
      <c r="R21" s="656" t="s">
        <v>329</v>
      </c>
    </row>
    <row r="22" spans="1:18" ht="21" customHeight="1">
      <c r="A22" s="481" t="s">
        <v>472</v>
      </c>
      <c r="B22" s="722">
        <v>310750</v>
      </c>
      <c r="C22" s="722">
        <v>257549</v>
      </c>
      <c r="D22" s="722">
        <v>131031</v>
      </c>
      <c r="E22" s="722">
        <v>19100</v>
      </c>
      <c r="F22" s="722">
        <v>1930</v>
      </c>
      <c r="G22" s="722">
        <v>2788</v>
      </c>
      <c r="H22" s="722">
        <v>0</v>
      </c>
      <c r="I22" s="722">
        <v>0</v>
      </c>
      <c r="J22" s="722">
        <v>1048</v>
      </c>
      <c r="K22" s="722">
        <v>24866</v>
      </c>
      <c r="L22" s="722">
        <v>101652</v>
      </c>
      <c r="M22" s="722">
        <v>126518</v>
      </c>
      <c r="N22" s="722">
        <v>53201</v>
      </c>
      <c r="O22" s="722">
        <v>179719</v>
      </c>
      <c r="P22" s="723"/>
      <c r="Q22" s="723"/>
      <c r="R22" s="724"/>
    </row>
    <row r="23" spans="1:18" ht="21" customHeight="1">
      <c r="A23" s="484" t="s">
        <v>192</v>
      </c>
      <c r="B23" s="573">
        <v>45607</v>
      </c>
      <c r="C23" s="573">
        <v>45607</v>
      </c>
      <c r="D23" s="573">
        <v>37071</v>
      </c>
      <c r="E23" s="573">
        <v>4800</v>
      </c>
      <c r="F23" s="573">
        <v>1380</v>
      </c>
      <c r="G23" s="573">
        <v>1100</v>
      </c>
      <c r="H23" s="573">
        <v>0</v>
      </c>
      <c r="I23" s="573">
        <v>0</v>
      </c>
      <c r="J23" s="573">
        <v>0</v>
      </c>
      <c r="K23" s="573">
        <v>7280</v>
      </c>
      <c r="L23" s="573">
        <v>1256</v>
      </c>
      <c r="M23" s="573">
        <v>8536</v>
      </c>
      <c r="N23" s="573">
        <v>0</v>
      </c>
      <c r="O23" s="573">
        <v>8536</v>
      </c>
      <c r="P23" s="574"/>
      <c r="Q23" s="574"/>
      <c r="R23" s="575"/>
    </row>
    <row r="24" spans="1:18" ht="21" customHeight="1">
      <c r="A24" s="484" t="s">
        <v>194</v>
      </c>
      <c r="B24" s="573">
        <v>86688</v>
      </c>
      <c r="C24" s="573">
        <v>86688</v>
      </c>
      <c r="D24" s="573">
        <v>68912</v>
      </c>
      <c r="E24" s="573">
        <v>11000</v>
      </c>
      <c r="F24" s="573">
        <v>1600</v>
      </c>
      <c r="G24" s="573">
        <v>2619</v>
      </c>
      <c r="H24" s="573">
        <v>0</v>
      </c>
      <c r="I24" s="573">
        <v>0</v>
      </c>
      <c r="J24" s="573">
        <v>0</v>
      </c>
      <c r="K24" s="573">
        <v>15219</v>
      </c>
      <c r="L24" s="573">
        <v>2557</v>
      </c>
      <c r="M24" s="573">
        <v>17776</v>
      </c>
      <c r="N24" s="573"/>
      <c r="O24" s="573">
        <v>17776</v>
      </c>
      <c r="P24" s="574"/>
      <c r="Q24" s="574"/>
      <c r="R24" s="575" t="s">
        <v>427</v>
      </c>
    </row>
    <row r="25" spans="1:18" ht="21" customHeight="1">
      <c r="A25" s="484" t="s">
        <v>473</v>
      </c>
      <c r="B25" s="573">
        <v>48547</v>
      </c>
      <c r="C25" s="573">
        <v>48547</v>
      </c>
      <c r="D25" s="573">
        <v>38947</v>
      </c>
      <c r="E25" s="573">
        <v>5400</v>
      </c>
      <c r="F25" s="573">
        <v>1329</v>
      </c>
      <c r="G25" s="573">
        <v>1100</v>
      </c>
      <c r="H25" s="573">
        <v>0</v>
      </c>
      <c r="I25" s="573">
        <v>0</v>
      </c>
      <c r="J25" s="573">
        <v>0</v>
      </c>
      <c r="K25" s="573">
        <v>7829</v>
      </c>
      <c r="L25" s="573">
        <v>1771</v>
      </c>
      <c r="M25" s="573">
        <v>9600</v>
      </c>
      <c r="N25" s="573">
        <v>0</v>
      </c>
      <c r="O25" s="573">
        <v>9600</v>
      </c>
      <c r="P25" s="574">
        <v>0.01</v>
      </c>
      <c r="Q25" s="574">
        <v>0.08</v>
      </c>
      <c r="R25" s="575" t="s">
        <v>576</v>
      </c>
    </row>
    <row r="26" spans="1:18" ht="21" customHeight="1">
      <c r="A26" s="484" t="s">
        <v>330</v>
      </c>
      <c r="B26" s="573">
        <v>207419</v>
      </c>
      <c r="C26" s="573">
        <v>207419</v>
      </c>
      <c r="D26" s="573">
        <v>181963</v>
      </c>
      <c r="E26" s="573">
        <v>4400</v>
      </c>
      <c r="F26" s="573">
        <v>3408</v>
      </c>
      <c r="G26" s="573">
        <v>251</v>
      </c>
      <c r="H26" s="573">
        <v>0</v>
      </c>
      <c r="I26" s="573">
        <v>0</v>
      </c>
      <c r="J26" s="573">
        <v>0</v>
      </c>
      <c r="K26" s="573">
        <v>8059</v>
      </c>
      <c r="L26" s="573">
        <v>17397</v>
      </c>
      <c r="M26" s="573">
        <v>25456</v>
      </c>
      <c r="N26" s="573">
        <v>0</v>
      </c>
      <c r="O26" s="573">
        <v>25456</v>
      </c>
      <c r="P26" s="574">
        <v>2.5999999999999999E-2</v>
      </c>
      <c r="Q26" s="574">
        <v>0</v>
      </c>
      <c r="R26" s="575"/>
    </row>
    <row r="27" spans="1:18" ht="21" customHeight="1">
      <c r="A27" s="621" t="s">
        <v>195</v>
      </c>
      <c r="B27" s="654">
        <v>159120</v>
      </c>
      <c r="C27" s="654">
        <v>159120</v>
      </c>
      <c r="D27" s="654">
        <v>93787</v>
      </c>
      <c r="E27" s="654">
        <v>12342</v>
      </c>
      <c r="F27" s="654">
        <v>2598</v>
      </c>
      <c r="G27" s="654">
        <v>825</v>
      </c>
      <c r="H27" s="654">
        <v>0</v>
      </c>
      <c r="I27" s="654">
        <v>17</v>
      </c>
      <c r="J27" s="654">
        <v>275</v>
      </c>
      <c r="K27" s="654">
        <v>16057</v>
      </c>
      <c r="L27" s="654">
        <v>49276</v>
      </c>
      <c r="M27" s="654">
        <v>65333</v>
      </c>
      <c r="N27" s="654">
        <v>0</v>
      </c>
      <c r="O27" s="654">
        <v>65333</v>
      </c>
      <c r="P27" s="655" t="s">
        <v>136</v>
      </c>
      <c r="Q27" s="655" t="s">
        <v>136</v>
      </c>
      <c r="R27" s="656"/>
    </row>
    <row r="28" spans="1:18" ht="21" customHeight="1">
      <c r="A28" s="481" t="s">
        <v>196</v>
      </c>
      <c r="B28" s="722">
        <v>109679</v>
      </c>
      <c r="C28" s="722">
        <v>106018</v>
      </c>
      <c r="D28" s="722">
        <v>65526</v>
      </c>
      <c r="E28" s="722">
        <v>10195</v>
      </c>
      <c r="F28" s="722">
        <v>1616</v>
      </c>
      <c r="G28" s="722">
        <v>1485</v>
      </c>
      <c r="H28" s="722">
        <v>0</v>
      </c>
      <c r="I28" s="722">
        <v>0</v>
      </c>
      <c r="J28" s="722">
        <v>480</v>
      </c>
      <c r="K28" s="722">
        <v>13776</v>
      </c>
      <c r="L28" s="722">
        <v>26716</v>
      </c>
      <c r="M28" s="722">
        <v>40492</v>
      </c>
      <c r="N28" s="722">
        <v>3661</v>
      </c>
      <c r="O28" s="722">
        <v>44153</v>
      </c>
      <c r="P28" s="723">
        <v>0.14000000000000001</v>
      </c>
      <c r="Q28" s="723">
        <v>1.27</v>
      </c>
      <c r="R28" s="724"/>
    </row>
    <row r="29" spans="1:18" ht="21" customHeight="1">
      <c r="A29" s="484" t="s">
        <v>197</v>
      </c>
      <c r="B29" s="573">
        <v>132859</v>
      </c>
      <c r="C29" s="573">
        <v>132859</v>
      </c>
      <c r="D29" s="573">
        <v>83297</v>
      </c>
      <c r="E29" s="573">
        <v>7472</v>
      </c>
      <c r="F29" s="573">
        <v>1341</v>
      </c>
      <c r="G29" s="573">
        <v>2014</v>
      </c>
      <c r="H29" s="573">
        <v>0</v>
      </c>
      <c r="I29" s="573">
        <v>5248</v>
      </c>
      <c r="J29" s="573">
        <v>0</v>
      </c>
      <c r="K29" s="573">
        <v>16075</v>
      </c>
      <c r="L29" s="573">
        <v>33487</v>
      </c>
      <c r="M29" s="573">
        <v>49562</v>
      </c>
      <c r="N29" s="573">
        <v>0</v>
      </c>
      <c r="O29" s="573">
        <v>49562</v>
      </c>
      <c r="P29" s="574">
        <v>0.13</v>
      </c>
      <c r="Q29" s="574">
        <v>0.94</v>
      </c>
      <c r="R29" s="575"/>
    </row>
    <row r="30" spans="1:18" ht="21" customHeight="1">
      <c r="A30" s="484" t="s">
        <v>198</v>
      </c>
      <c r="B30" s="573">
        <v>8395</v>
      </c>
      <c r="C30" s="573">
        <v>8395</v>
      </c>
      <c r="D30" s="573">
        <v>6386</v>
      </c>
      <c r="E30" s="573">
        <v>1217</v>
      </c>
      <c r="F30" s="573">
        <v>271</v>
      </c>
      <c r="G30" s="573">
        <v>347</v>
      </c>
      <c r="H30" s="573">
        <v>0</v>
      </c>
      <c r="I30" s="573">
        <v>0</v>
      </c>
      <c r="J30" s="573">
        <v>0</v>
      </c>
      <c r="K30" s="573">
        <v>1835</v>
      </c>
      <c r="L30" s="573">
        <v>174</v>
      </c>
      <c r="M30" s="573">
        <v>2009</v>
      </c>
      <c r="N30" s="573">
        <v>0</v>
      </c>
      <c r="O30" s="573">
        <v>2009</v>
      </c>
      <c r="P30" s="574">
        <v>0.02</v>
      </c>
      <c r="Q30" s="574">
        <v>0.12</v>
      </c>
      <c r="R30" s="575"/>
    </row>
    <row r="31" spans="1:18" ht="21" customHeight="1">
      <c r="A31" s="484" t="s">
        <v>199</v>
      </c>
      <c r="B31" s="573">
        <v>421739</v>
      </c>
      <c r="C31" s="573">
        <v>97246</v>
      </c>
      <c r="D31" s="573">
        <v>33283</v>
      </c>
      <c r="E31" s="573">
        <v>13119</v>
      </c>
      <c r="F31" s="573">
        <v>1612</v>
      </c>
      <c r="G31" s="573">
        <v>2481</v>
      </c>
      <c r="H31" s="573"/>
      <c r="I31" s="573"/>
      <c r="J31" s="573">
        <v>652</v>
      </c>
      <c r="K31" s="573">
        <v>17864</v>
      </c>
      <c r="L31" s="573">
        <v>46099</v>
      </c>
      <c r="M31" s="573">
        <v>63963</v>
      </c>
      <c r="N31" s="573">
        <v>324493</v>
      </c>
      <c r="O31" s="573">
        <v>388456</v>
      </c>
      <c r="P31" s="574">
        <v>1.24</v>
      </c>
      <c r="Q31" s="574">
        <v>13.37</v>
      </c>
      <c r="R31" s="575"/>
    </row>
    <row r="32" spans="1:18" ht="21" customHeight="1">
      <c r="A32" s="621" t="s">
        <v>200</v>
      </c>
      <c r="B32" s="654">
        <v>73460</v>
      </c>
      <c r="C32" s="654">
        <v>73460</v>
      </c>
      <c r="D32" s="654">
        <v>38287</v>
      </c>
      <c r="E32" s="654">
        <v>11347</v>
      </c>
      <c r="F32" s="654">
        <v>2311</v>
      </c>
      <c r="G32" s="654">
        <v>795</v>
      </c>
      <c r="H32" s="654">
        <v>0</v>
      </c>
      <c r="I32" s="654">
        <v>0</v>
      </c>
      <c r="J32" s="654">
        <v>37</v>
      </c>
      <c r="K32" s="654">
        <v>14490</v>
      </c>
      <c r="L32" s="654">
        <v>20683</v>
      </c>
      <c r="M32" s="654">
        <v>35173</v>
      </c>
      <c r="N32" s="654">
        <v>0</v>
      </c>
      <c r="O32" s="654">
        <v>35173</v>
      </c>
      <c r="P32" s="655">
        <v>0.13</v>
      </c>
      <c r="Q32" s="655">
        <v>0.47</v>
      </c>
      <c r="R32" s="656"/>
    </row>
    <row r="33" spans="1:20" ht="21" customHeight="1">
      <c r="A33" s="481" t="s">
        <v>201</v>
      </c>
      <c r="B33" s="576">
        <v>30853</v>
      </c>
      <c r="C33" s="576">
        <v>30853</v>
      </c>
      <c r="D33" s="576">
        <v>17465</v>
      </c>
      <c r="E33" s="576">
        <v>5250</v>
      </c>
      <c r="F33" s="576">
        <v>1004</v>
      </c>
      <c r="G33" s="576">
        <v>0</v>
      </c>
      <c r="H33" s="576">
        <v>0</v>
      </c>
      <c r="I33" s="576">
        <v>0</v>
      </c>
      <c r="J33" s="576">
        <v>529</v>
      </c>
      <c r="K33" s="576">
        <v>6783</v>
      </c>
      <c r="L33" s="576">
        <v>6605</v>
      </c>
      <c r="M33" s="576">
        <v>13388</v>
      </c>
      <c r="N33" s="576"/>
      <c r="O33" s="576">
        <v>13388</v>
      </c>
      <c r="P33" s="577"/>
      <c r="Q33" s="577"/>
      <c r="R33" s="578"/>
    </row>
    <row r="34" spans="1:20" ht="21" customHeight="1">
      <c r="A34" s="484" t="s">
        <v>474</v>
      </c>
      <c r="B34" s="573">
        <v>24428</v>
      </c>
      <c r="C34" s="573">
        <v>24428</v>
      </c>
      <c r="D34" s="573">
        <v>17609</v>
      </c>
      <c r="E34" s="573">
        <v>4160</v>
      </c>
      <c r="F34" s="573">
        <v>814</v>
      </c>
      <c r="G34" s="573">
        <v>400</v>
      </c>
      <c r="H34" s="573">
        <v>0</v>
      </c>
      <c r="I34" s="573">
        <v>0</v>
      </c>
      <c r="J34" s="573">
        <v>156</v>
      </c>
      <c r="K34" s="573">
        <v>5530</v>
      </c>
      <c r="L34" s="573">
        <v>1289</v>
      </c>
      <c r="M34" s="573">
        <v>6819</v>
      </c>
      <c r="N34" s="573">
        <v>0</v>
      </c>
      <c r="O34" s="573">
        <v>6819</v>
      </c>
      <c r="P34" s="574">
        <v>2.3000000000000001E-4</v>
      </c>
      <c r="Q34" s="574">
        <v>1.9599999999999999E-3</v>
      </c>
      <c r="R34" s="575" t="s">
        <v>497</v>
      </c>
    </row>
    <row r="35" spans="1:20" ht="21" customHeight="1">
      <c r="A35" s="484" t="s">
        <v>202</v>
      </c>
      <c r="B35" s="573">
        <v>113932</v>
      </c>
      <c r="C35" s="573">
        <v>113932</v>
      </c>
      <c r="D35" s="573">
        <v>69498</v>
      </c>
      <c r="E35" s="573">
        <v>9392</v>
      </c>
      <c r="F35" s="573">
        <v>2069</v>
      </c>
      <c r="G35" s="573">
        <v>550</v>
      </c>
      <c r="H35" s="573">
        <v>0</v>
      </c>
      <c r="I35" s="573">
        <v>0</v>
      </c>
      <c r="J35" s="573">
        <v>2304</v>
      </c>
      <c r="K35" s="573">
        <v>14315</v>
      </c>
      <c r="L35" s="573">
        <v>30119</v>
      </c>
      <c r="M35" s="573">
        <v>44434</v>
      </c>
      <c r="N35" s="573"/>
      <c r="O35" s="573">
        <v>44434</v>
      </c>
      <c r="P35" s="574"/>
      <c r="Q35" s="574"/>
      <c r="R35" s="575"/>
    </row>
    <row r="36" spans="1:20" ht="21" customHeight="1">
      <c r="A36" s="484" t="s">
        <v>203</v>
      </c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4"/>
      <c r="Q36" s="574"/>
      <c r="R36" s="575" t="s">
        <v>329</v>
      </c>
    </row>
    <row r="37" spans="1:20" ht="21" customHeight="1">
      <c r="A37" s="621" t="s">
        <v>205</v>
      </c>
      <c r="B37" s="654">
        <v>49458</v>
      </c>
      <c r="C37" s="654">
        <v>49458</v>
      </c>
      <c r="D37" s="654">
        <v>33368</v>
      </c>
      <c r="E37" s="654">
        <v>6931</v>
      </c>
      <c r="F37" s="654">
        <v>1133</v>
      </c>
      <c r="G37" s="654">
        <v>1567</v>
      </c>
      <c r="H37" s="654">
        <v>0</v>
      </c>
      <c r="I37" s="654">
        <v>0</v>
      </c>
      <c r="J37" s="654">
        <v>0</v>
      </c>
      <c r="K37" s="654">
        <v>9631</v>
      </c>
      <c r="L37" s="654">
        <v>6459</v>
      </c>
      <c r="M37" s="654">
        <v>16090</v>
      </c>
      <c r="N37" s="654">
        <v>0</v>
      </c>
      <c r="O37" s="654">
        <v>16090</v>
      </c>
      <c r="P37" s="655"/>
      <c r="Q37" s="655"/>
      <c r="R37" s="656"/>
    </row>
    <row r="38" spans="1:20" ht="21" customHeight="1">
      <c r="A38" s="481" t="s">
        <v>269</v>
      </c>
      <c r="B38" s="576">
        <v>6930</v>
      </c>
      <c r="C38" s="576">
        <v>6930</v>
      </c>
      <c r="D38" s="576">
        <v>4000</v>
      </c>
      <c r="E38" s="576">
        <v>2500</v>
      </c>
      <c r="F38" s="576">
        <v>230</v>
      </c>
      <c r="G38" s="576">
        <v>200</v>
      </c>
      <c r="H38" s="576">
        <v>0</v>
      </c>
      <c r="I38" s="576">
        <v>0</v>
      </c>
      <c r="J38" s="576">
        <v>0</v>
      </c>
      <c r="K38" s="576">
        <v>2930</v>
      </c>
      <c r="L38" s="576">
        <v>0</v>
      </c>
      <c r="M38" s="576">
        <v>2930</v>
      </c>
      <c r="N38" s="576">
        <v>0</v>
      </c>
      <c r="O38" s="576">
        <v>2930</v>
      </c>
      <c r="P38" s="577"/>
      <c r="Q38" s="577"/>
      <c r="R38" s="578"/>
    </row>
    <row r="39" spans="1:20" ht="21" customHeight="1">
      <c r="A39" s="484" t="s">
        <v>207</v>
      </c>
      <c r="B39" s="573">
        <v>9785</v>
      </c>
      <c r="C39" s="573">
        <v>9785</v>
      </c>
      <c r="D39" s="573">
        <v>0</v>
      </c>
      <c r="E39" s="573">
        <v>500</v>
      </c>
      <c r="F39" s="573">
        <v>169</v>
      </c>
      <c r="G39" s="573">
        <v>0</v>
      </c>
      <c r="H39" s="573">
        <v>0</v>
      </c>
      <c r="I39" s="573">
        <v>0</v>
      </c>
      <c r="J39" s="573">
        <v>0</v>
      </c>
      <c r="K39" s="573">
        <v>669</v>
      </c>
      <c r="L39" s="573">
        <v>9116</v>
      </c>
      <c r="M39" s="573">
        <v>9785</v>
      </c>
      <c r="N39" s="573"/>
      <c r="O39" s="573">
        <v>9785</v>
      </c>
      <c r="P39" s="574"/>
      <c r="Q39" s="574"/>
      <c r="R39" s="575"/>
    </row>
    <row r="40" spans="1:20" ht="21" customHeight="1">
      <c r="A40" s="484" t="s">
        <v>211</v>
      </c>
      <c r="B40" s="573">
        <v>35218</v>
      </c>
      <c r="C40" s="573">
        <v>29361</v>
      </c>
      <c r="D40" s="573">
        <v>17763</v>
      </c>
      <c r="E40" s="573">
        <v>2425</v>
      </c>
      <c r="F40" s="573">
        <v>684</v>
      </c>
      <c r="G40" s="573">
        <v>0</v>
      </c>
      <c r="H40" s="573">
        <v>0</v>
      </c>
      <c r="I40" s="573">
        <v>0</v>
      </c>
      <c r="J40" s="573">
        <v>853</v>
      </c>
      <c r="K40" s="573">
        <v>3962</v>
      </c>
      <c r="L40" s="573">
        <v>7636</v>
      </c>
      <c r="M40" s="573">
        <v>11598</v>
      </c>
      <c r="N40" s="573">
        <v>5857</v>
      </c>
      <c r="O40" s="573">
        <v>17455</v>
      </c>
      <c r="P40" s="574">
        <v>0.3</v>
      </c>
      <c r="Q40" s="574">
        <v>3</v>
      </c>
      <c r="R40" s="575"/>
    </row>
    <row r="41" spans="1:20" ht="21" customHeight="1">
      <c r="A41" s="796" t="s">
        <v>265</v>
      </c>
      <c r="B41" s="573">
        <v>34873</v>
      </c>
      <c r="C41" s="573">
        <v>34707</v>
      </c>
      <c r="D41" s="573">
        <v>19062</v>
      </c>
      <c r="E41" s="573">
        <v>4500</v>
      </c>
      <c r="F41" s="573">
        <v>1567</v>
      </c>
      <c r="G41" s="573">
        <v>1800</v>
      </c>
      <c r="H41" s="573">
        <v>0</v>
      </c>
      <c r="I41" s="573">
        <v>0</v>
      </c>
      <c r="J41" s="573">
        <v>96</v>
      </c>
      <c r="K41" s="573">
        <v>7963</v>
      </c>
      <c r="L41" s="573">
        <v>7682</v>
      </c>
      <c r="M41" s="573">
        <v>15645</v>
      </c>
      <c r="N41" s="573">
        <v>166</v>
      </c>
      <c r="O41" s="573">
        <v>15811</v>
      </c>
      <c r="P41" s="574">
        <v>0.14000000000000001</v>
      </c>
      <c r="Q41" s="574">
        <v>1.03</v>
      </c>
      <c r="R41" s="575"/>
    </row>
    <row r="42" spans="1:20" ht="21" customHeight="1">
      <c r="A42" s="484" t="s">
        <v>216</v>
      </c>
      <c r="B42" s="573">
        <v>25988</v>
      </c>
      <c r="C42" s="573">
        <v>25779</v>
      </c>
      <c r="D42" s="573">
        <v>18297</v>
      </c>
      <c r="E42" s="573">
        <v>2000</v>
      </c>
      <c r="F42" s="573">
        <v>795</v>
      </c>
      <c r="G42" s="573">
        <v>149</v>
      </c>
      <c r="H42" s="573">
        <v>0</v>
      </c>
      <c r="I42" s="573">
        <v>0</v>
      </c>
      <c r="J42" s="573">
        <v>165</v>
      </c>
      <c r="K42" s="573">
        <v>3109</v>
      </c>
      <c r="L42" s="573">
        <v>4373</v>
      </c>
      <c r="M42" s="573">
        <v>7482</v>
      </c>
      <c r="N42" s="573">
        <v>209</v>
      </c>
      <c r="O42" s="573">
        <v>7691</v>
      </c>
      <c r="P42" s="574"/>
      <c r="Q42" s="574"/>
      <c r="R42" s="575"/>
      <c r="S42" s="99"/>
      <c r="T42" s="99"/>
    </row>
    <row r="43" spans="1:20" ht="21" customHeight="1">
      <c r="A43" s="481" t="s">
        <v>208</v>
      </c>
      <c r="B43" s="576">
        <v>76464</v>
      </c>
      <c r="C43" s="576">
        <v>76444</v>
      </c>
      <c r="D43" s="576">
        <v>59928</v>
      </c>
      <c r="E43" s="576">
        <v>7000</v>
      </c>
      <c r="F43" s="576">
        <v>1670</v>
      </c>
      <c r="G43" s="576">
        <v>1037</v>
      </c>
      <c r="H43" s="576">
        <v>0</v>
      </c>
      <c r="I43" s="576">
        <v>0</v>
      </c>
      <c r="J43" s="576">
        <v>308</v>
      </c>
      <c r="K43" s="576">
        <v>10015</v>
      </c>
      <c r="L43" s="576">
        <v>6501</v>
      </c>
      <c r="M43" s="576">
        <v>16516</v>
      </c>
      <c r="N43" s="576">
        <v>20</v>
      </c>
      <c r="O43" s="576">
        <v>16536</v>
      </c>
      <c r="P43" s="577">
        <v>0.12</v>
      </c>
      <c r="Q43" s="577">
        <v>0.88</v>
      </c>
      <c r="R43" s="578"/>
    </row>
    <row r="44" spans="1:20" ht="20.25" customHeight="1">
      <c r="A44" s="484" t="s">
        <v>209</v>
      </c>
      <c r="B44" s="573">
        <v>28711</v>
      </c>
      <c r="C44" s="573">
        <v>28711</v>
      </c>
      <c r="D44" s="573">
        <v>16677</v>
      </c>
      <c r="E44" s="573">
        <v>2900</v>
      </c>
      <c r="F44" s="573">
        <v>486</v>
      </c>
      <c r="G44" s="573">
        <v>990</v>
      </c>
      <c r="H44" s="573">
        <v>0</v>
      </c>
      <c r="I44" s="573">
        <v>0</v>
      </c>
      <c r="J44" s="573">
        <v>0</v>
      </c>
      <c r="K44" s="573">
        <v>4376</v>
      </c>
      <c r="L44" s="573">
        <v>7658</v>
      </c>
      <c r="M44" s="573">
        <v>12034</v>
      </c>
      <c r="N44" s="573">
        <v>0</v>
      </c>
      <c r="O44" s="573">
        <v>12034</v>
      </c>
      <c r="P44" s="574">
        <v>0.16</v>
      </c>
      <c r="Q44" s="574">
        <v>0.7</v>
      </c>
      <c r="R44" s="990"/>
    </row>
    <row r="45" spans="1:20" ht="21" customHeight="1">
      <c r="A45" s="484" t="s">
        <v>212</v>
      </c>
      <c r="B45" s="991">
        <v>28319</v>
      </c>
      <c r="C45" s="991">
        <v>28319</v>
      </c>
      <c r="D45" s="991">
        <v>17718</v>
      </c>
      <c r="E45" s="991">
        <v>3200</v>
      </c>
      <c r="F45" s="991">
        <v>859</v>
      </c>
      <c r="G45" s="991">
        <v>700</v>
      </c>
      <c r="H45" s="991">
        <v>0</v>
      </c>
      <c r="I45" s="991">
        <v>0</v>
      </c>
      <c r="J45" s="991">
        <v>66</v>
      </c>
      <c r="K45" s="991">
        <v>4825</v>
      </c>
      <c r="L45" s="991">
        <v>5776</v>
      </c>
      <c r="M45" s="991">
        <v>10601</v>
      </c>
      <c r="N45" s="991">
        <v>0</v>
      </c>
      <c r="O45" s="991">
        <v>10601</v>
      </c>
      <c r="P45" s="992"/>
      <c r="Q45" s="992"/>
      <c r="R45" s="575"/>
    </row>
    <row r="46" spans="1:20" ht="21" customHeight="1">
      <c r="A46" s="484" t="s">
        <v>210</v>
      </c>
      <c r="B46" s="991">
        <v>82134</v>
      </c>
      <c r="C46" s="991">
        <v>82134</v>
      </c>
      <c r="D46" s="991">
        <v>50600</v>
      </c>
      <c r="E46" s="991">
        <v>7925</v>
      </c>
      <c r="F46" s="991">
        <v>1100</v>
      </c>
      <c r="G46" s="991">
        <v>1997</v>
      </c>
      <c r="H46" s="991">
        <v>0</v>
      </c>
      <c r="I46" s="991">
        <v>0</v>
      </c>
      <c r="J46" s="991">
        <v>0</v>
      </c>
      <c r="K46" s="991">
        <v>11022</v>
      </c>
      <c r="L46" s="991">
        <v>20512</v>
      </c>
      <c r="M46" s="991">
        <v>31534</v>
      </c>
      <c r="N46" s="991">
        <v>0</v>
      </c>
      <c r="O46" s="991">
        <v>31534</v>
      </c>
      <c r="P46" s="992">
        <v>0.13</v>
      </c>
      <c r="Q46" s="992">
        <v>1.0900000000000001</v>
      </c>
      <c r="R46" s="575"/>
    </row>
    <row r="47" spans="1:20" ht="21" customHeight="1" thickBot="1">
      <c r="A47" s="993" t="s">
        <v>213</v>
      </c>
      <c r="B47" s="994">
        <v>100269</v>
      </c>
      <c r="C47" s="994">
        <v>98963</v>
      </c>
      <c r="D47" s="994">
        <v>63008</v>
      </c>
      <c r="E47" s="994">
        <v>9000</v>
      </c>
      <c r="F47" s="994">
        <v>2245</v>
      </c>
      <c r="G47" s="994">
        <v>1720</v>
      </c>
      <c r="H47" s="994"/>
      <c r="I47" s="994"/>
      <c r="J47" s="994">
        <v>528</v>
      </c>
      <c r="K47" s="994">
        <v>13493</v>
      </c>
      <c r="L47" s="994">
        <v>22462</v>
      </c>
      <c r="M47" s="994">
        <v>35955</v>
      </c>
      <c r="N47" s="994">
        <v>1306</v>
      </c>
      <c r="O47" s="994">
        <v>37261</v>
      </c>
      <c r="P47" s="995"/>
      <c r="Q47" s="996"/>
      <c r="R47" s="997"/>
    </row>
    <row r="48" spans="1:20" ht="21" customHeight="1" thickBot="1">
      <c r="A48" s="993" t="s">
        <v>48</v>
      </c>
      <c r="B48" s="821">
        <f>SUM(B7:B47)</f>
        <v>3598441</v>
      </c>
      <c r="C48" s="821">
        <f t="shared" ref="C48:O48" si="0">SUM(C7:C47)</f>
        <v>3191433</v>
      </c>
      <c r="D48" s="821">
        <f t="shared" si="0"/>
        <v>1612250</v>
      </c>
      <c r="E48" s="821">
        <f t="shared" si="0"/>
        <v>313257</v>
      </c>
      <c r="F48" s="821">
        <f t="shared" si="0"/>
        <v>59665</v>
      </c>
      <c r="G48" s="821">
        <f t="shared" si="0"/>
        <v>55178</v>
      </c>
      <c r="H48" s="821">
        <f t="shared" si="0"/>
        <v>0</v>
      </c>
      <c r="I48" s="821">
        <f t="shared" si="0"/>
        <v>11645</v>
      </c>
      <c r="J48" s="821">
        <f t="shared" si="0"/>
        <v>11866</v>
      </c>
      <c r="K48" s="821">
        <f t="shared" si="0"/>
        <v>451611</v>
      </c>
      <c r="L48" s="821">
        <f t="shared" si="0"/>
        <v>1127572</v>
      </c>
      <c r="M48" s="821">
        <f t="shared" si="0"/>
        <v>1579183</v>
      </c>
      <c r="N48" s="821">
        <f t="shared" si="0"/>
        <v>407008</v>
      </c>
      <c r="O48" s="821">
        <f t="shared" si="0"/>
        <v>1986191</v>
      </c>
      <c r="P48" s="998" t="s">
        <v>134</v>
      </c>
      <c r="Q48" s="998" t="s">
        <v>134</v>
      </c>
      <c r="R48" s="999"/>
    </row>
    <row r="49" spans="1:18" ht="21" customHeight="1">
      <c r="A49" s="1000" t="s">
        <v>214</v>
      </c>
      <c r="B49" s="1001">
        <v>4604</v>
      </c>
      <c r="C49" s="1001">
        <v>4604</v>
      </c>
      <c r="D49" s="1001">
        <v>2944</v>
      </c>
      <c r="E49" s="1001">
        <v>500</v>
      </c>
      <c r="F49" s="1001">
        <v>469</v>
      </c>
      <c r="G49" s="1001">
        <v>0</v>
      </c>
      <c r="H49" s="1001">
        <v>0</v>
      </c>
      <c r="I49" s="1001">
        <v>0</v>
      </c>
      <c r="J49" s="1001">
        <v>600</v>
      </c>
      <c r="K49" s="1001">
        <v>1569</v>
      </c>
      <c r="L49" s="1001">
        <v>91</v>
      </c>
      <c r="M49" s="1001">
        <v>1660</v>
      </c>
      <c r="N49" s="1001">
        <v>0</v>
      </c>
      <c r="O49" s="1001">
        <v>1660</v>
      </c>
      <c r="P49" s="1002">
        <v>100</v>
      </c>
      <c r="Q49" s="1002">
        <v>0</v>
      </c>
      <c r="R49" s="985"/>
    </row>
    <row r="50" spans="1:18" ht="21" customHeight="1">
      <c r="A50" s="484" t="s">
        <v>215</v>
      </c>
      <c r="B50" s="1003">
        <v>41864</v>
      </c>
      <c r="C50" s="1003">
        <v>41864</v>
      </c>
      <c r="D50" s="1003">
        <v>34791</v>
      </c>
      <c r="E50" s="1003">
        <v>405</v>
      </c>
      <c r="F50" s="1003">
        <v>101</v>
      </c>
      <c r="G50" s="1004"/>
      <c r="H50" s="1004"/>
      <c r="I50" s="1004"/>
      <c r="J50" s="1004"/>
      <c r="K50" s="1003">
        <v>506</v>
      </c>
      <c r="L50" s="1003">
        <v>6567</v>
      </c>
      <c r="M50" s="1003">
        <v>7073</v>
      </c>
      <c r="N50" s="1004"/>
      <c r="O50" s="1003">
        <v>7073</v>
      </c>
      <c r="P50" s="1005"/>
      <c r="Q50" s="1005"/>
      <c r="R50" s="1006"/>
    </row>
    <row r="51" spans="1:18" ht="21" customHeight="1" thickBot="1">
      <c r="A51" s="993" t="s">
        <v>170</v>
      </c>
      <c r="B51" s="1007">
        <v>386740</v>
      </c>
      <c r="C51" s="1007">
        <v>386740</v>
      </c>
      <c r="D51" s="1007">
        <v>235941</v>
      </c>
      <c r="E51" s="1007">
        <v>38775</v>
      </c>
      <c r="F51" s="1007">
        <v>3701</v>
      </c>
      <c r="G51" s="1007">
        <v>350</v>
      </c>
      <c r="H51" s="1007">
        <v>0</v>
      </c>
      <c r="I51" s="1007">
        <v>0</v>
      </c>
      <c r="J51" s="1007">
        <v>2186</v>
      </c>
      <c r="K51" s="1007">
        <v>45012</v>
      </c>
      <c r="L51" s="1007">
        <v>105787</v>
      </c>
      <c r="M51" s="1007">
        <v>150799</v>
      </c>
      <c r="N51" s="1007"/>
      <c r="O51" s="1007">
        <v>150799</v>
      </c>
      <c r="P51" s="1008"/>
      <c r="Q51" s="1008"/>
      <c r="R51" s="1009"/>
    </row>
    <row r="52" spans="1:18" ht="21" customHeight="1" thickBot="1">
      <c r="A52" s="1010" t="s">
        <v>144</v>
      </c>
      <c r="B52" s="808">
        <f>SUM(B49:B51)</f>
        <v>433208</v>
      </c>
      <c r="C52" s="808">
        <f t="shared" ref="C52:O52" si="1">SUM(C49:C51)</f>
        <v>433208</v>
      </c>
      <c r="D52" s="808">
        <f t="shared" si="1"/>
        <v>273676</v>
      </c>
      <c r="E52" s="808">
        <f t="shared" si="1"/>
        <v>39680</v>
      </c>
      <c r="F52" s="808">
        <f t="shared" si="1"/>
        <v>4271</v>
      </c>
      <c r="G52" s="808">
        <f t="shared" si="1"/>
        <v>350</v>
      </c>
      <c r="H52" s="808">
        <f t="shared" si="1"/>
        <v>0</v>
      </c>
      <c r="I52" s="808">
        <f t="shared" si="1"/>
        <v>0</v>
      </c>
      <c r="J52" s="808">
        <f t="shared" si="1"/>
        <v>2786</v>
      </c>
      <c r="K52" s="808">
        <f t="shared" si="1"/>
        <v>47087</v>
      </c>
      <c r="L52" s="808">
        <f t="shared" si="1"/>
        <v>112445</v>
      </c>
      <c r="M52" s="808">
        <f t="shared" si="1"/>
        <v>159532</v>
      </c>
      <c r="N52" s="808">
        <f t="shared" si="1"/>
        <v>0</v>
      </c>
      <c r="O52" s="808">
        <f t="shared" si="1"/>
        <v>159532</v>
      </c>
      <c r="P52" s="808" t="s">
        <v>134</v>
      </c>
      <c r="Q52" s="808" t="s">
        <v>134</v>
      </c>
      <c r="R52" s="810"/>
    </row>
    <row r="53" spans="1:18" ht="21" customHeight="1" thickBot="1">
      <c r="A53" s="993" t="s">
        <v>11</v>
      </c>
      <c r="B53" s="821">
        <f>B48+B52</f>
        <v>4031649</v>
      </c>
      <c r="C53" s="821">
        <f t="shared" ref="C53:O53" si="2">C48+C52</f>
        <v>3624641</v>
      </c>
      <c r="D53" s="821">
        <f t="shared" si="2"/>
        <v>1885926</v>
      </c>
      <c r="E53" s="821">
        <f t="shared" si="2"/>
        <v>352937</v>
      </c>
      <c r="F53" s="821">
        <f t="shared" si="2"/>
        <v>63936</v>
      </c>
      <c r="G53" s="821">
        <f t="shared" si="2"/>
        <v>55528</v>
      </c>
      <c r="H53" s="821">
        <f t="shared" si="2"/>
        <v>0</v>
      </c>
      <c r="I53" s="821">
        <f t="shared" si="2"/>
        <v>11645</v>
      </c>
      <c r="J53" s="821">
        <f t="shared" si="2"/>
        <v>14652</v>
      </c>
      <c r="K53" s="821">
        <f t="shared" si="2"/>
        <v>498698</v>
      </c>
      <c r="L53" s="821">
        <f t="shared" si="2"/>
        <v>1240017</v>
      </c>
      <c r="M53" s="821">
        <f t="shared" si="2"/>
        <v>1738715</v>
      </c>
      <c r="N53" s="821">
        <f t="shared" si="2"/>
        <v>407008</v>
      </c>
      <c r="O53" s="821">
        <f t="shared" si="2"/>
        <v>2145723</v>
      </c>
      <c r="P53" s="821" t="s">
        <v>134</v>
      </c>
      <c r="Q53" s="821" t="s">
        <v>134</v>
      </c>
      <c r="R53" s="822"/>
    </row>
    <row r="56" spans="1:18">
      <c r="A56" s="12"/>
    </row>
    <row r="57" spans="1:18">
      <c r="A57" s="12"/>
    </row>
    <row r="58" spans="1:18">
      <c r="A58" s="12"/>
    </row>
    <row r="59" spans="1:18">
      <c r="A59" s="12"/>
    </row>
    <row r="60" spans="1:18">
      <c r="A60" s="12"/>
    </row>
    <row r="61" spans="1:18">
      <c r="A61" s="12"/>
    </row>
    <row r="62" spans="1:18">
      <c r="A62" s="12"/>
    </row>
    <row r="63" spans="1:18">
      <c r="A63" s="12"/>
    </row>
    <row r="64" spans="1:18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</sheetData>
  <mergeCells count="8">
    <mergeCell ref="O3:O4"/>
    <mergeCell ref="L5:L6"/>
    <mergeCell ref="A2:A6"/>
    <mergeCell ref="B2:B6"/>
    <mergeCell ref="C3:C6"/>
    <mergeCell ref="D4:D6"/>
    <mergeCell ref="N3:N6"/>
    <mergeCell ref="O2:Q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1" firstPageNumber="52" fitToWidth="2" orientation="portrait" useFirstPageNumber="1" r:id="rId1"/>
  <headerFooter alignWithMargins="0">
    <oddFooter>&amp;C&amp;"ＭＳ 明朝,標準"&amp;16&amp;P</oddFooter>
  </headerFooter>
  <colBreaks count="1" manualBreakCount="1">
    <brk id="11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BK52"/>
  <sheetViews>
    <sheetView view="pageBreakPreview" topLeftCell="A34" zoomScale="94" zoomScaleNormal="100" zoomScaleSheetLayoutView="94" workbookViewId="0">
      <selection activeCell="AY3" sqref="AY3:AZ8"/>
    </sheetView>
  </sheetViews>
  <sheetFormatPr defaultColWidth="9" defaultRowHeight="13"/>
  <cols>
    <col min="1" max="1" width="8.7265625" style="249" customWidth="1"/>
    <col min="2" max="2" width="5.6328125" style="230" customWidth="1"/>
    <col min="3" max="4" width="3.90625" style="230" customWidth="1"/>
    <col min="5" max="5" width="5.6328125" style="230" customWidth="1"/>
    <col min="6" max="22" width="3.90625" style="230" customWidth="1"/>
    <col min="23" max="23" width="5.6328125" style="230" customWidth="1"/>
    <col min="24" max="28" width="3.90625" style="230" customWidth="1"/>
    <col min="29" max="29" width="5.36328125" style="230" customWidth="1"/>
    <col min="30" max="39" width="3.90625" style="230" customWidth="1"/>
    <col min="40" max="40" width="6" style="230" customWidth="1"/>
    <col min="41" max="42" width="3.90625" style="230" customWidth="1"/>
    <col min="43" max="43" width="5.6328125" style="230" customWidth="1"/>
    <col min="44" max="44" width="8.90625" style="230" customWidth="1"/>
    <col min="45" max="45" width="5.6328125" style="230" customWidth="1"/>
    <col min="46" max="46" width="4.90625" style="230" customWidth="1"/>
    <col min="47" max="47" width="5.6328125" style="230" customWidth="1"/>
    <col min="48" max="49" width="4.90625" style="230" customWidth="1"/>
    <col min="50" max="50" width="9.90625" style="230" customWidth="1"/>
    <col min="51" max="51" width="7.1796875" style="230" customWidth="1"/>
    <col min="52" max="52" width="8" style="230" customWidth="1"/>
    <col min="53" max="53" width="11.08984375" style="251" customWidth="1"/>
    <col min="54" max="54" width="25.7265625" style="230" customWidth="1"/>
    <col min="55" max="16384" width="9" style="230"/>
  </cols>
  <sheetData>
    <row r="1" spans="1:63" ht="16.5">
      <c r="A1" s="229" t="s">
        <v>146</v>
      </c>
      <c r="BA1" s="231" t="s">
        <v>506</v>
      </c>
    </row>
    <row r="2" spans="1:63" s="231" customFormat="1" ht="12" customHeight="1" thickBot="1">
      <c r="A2" s="232"/>
      <c r="Y2" s="230"/>
      <c r="AW2" s="233"/>
    </row>
    <row r="3" spans="1:63" s="235" customFormat="1" ht="24" customHeight="1">
      <c r="A3" s="234" t="s">
        <v>189</v>
      </c>
      <c r="B3" s="1212" t="s">
        <v>147</v>
      </c>
      <c r="C3" s="1199" t="s">
        <v>249</v>
      </c>
      <c r="D3" s="1181" t="s">
        <v>251</v>
      </c>
      <c r="E3" s="1209" t="s">
        <v>148</v>
      </c>
      <c r="F3" s="1181" t="s">
        <v>149</v>
      </c>
      <c r="G3" s="1181" t="s">
        <v>150</v>
      </c>
      <c r="H3" s="1181" t="s">
        <v>151</v>
      </c>
      <c r="I3" s="1181" t="s">
        <v>158</v>
      </c>
      <c r="J3" s="1181" t="s">
        <v>160</v>
      </c>
      <c r="K3" s="1181" t="s">
        <v>145</v>
      </c>
      <c r="L3" s="1181" t="s">
        <v>224</v>
      </c>
      <c r="M3" s="1181" t="s">
        <v>152</v>
      </c>
      <c r="N3" s="1204" t="s">
        <v>219</v>
      </c>
      <c r="O3" s="1217" t="s">
        <v>220</v>
      </c>
      <c r="P3" s="1181" t="s">
        <v>222</v>
      </c>
      <c r="Q3" s="1181" t="s">
        <v>221</v>
      </c>
      <c r="R3" s="1199" t="s">
        <v>191</v>
      </c>
      <c r="S3" s="1181" t="s">
        <v>193</v>
      </c>
      <c r="T3" s="1181" t="s">
        <v>225</v>
      </c>
      <c r="U3" s="1181" t="s">
        <v>330</v>
      </c>
      <c r="V3" s="1181" t="s">
        <v>153</v>
      </c>
      <c r="W3" s="1209" t="s">
        <v>154</v>
      </c>
      <c r="X3" s="1181" t="s">
        <v>143</v>
      </c>
      <c r="Y3" s="1181" t="s">
        <v>226</v>
      </c>
      <c r="Z3" s="1181" t="s">
        <v>155</v>
      </c>
      <c r="AA3" s="1181" t="s">
        <v>156</v>
      </c>
      <c r="AB3" s="1181" t="s">
        <v>157</v>
      </c>
      <c r="AC3" s="1204" t="s">
        <v>227</v>
      </c>
      <c r="AD3" s="1181" t="s">
        <v>228</v>
      </c>
      <c r="AE3" s="1199" t="s">
        <v>204</v>
      </c>
      <c r="AF3" s="1181" t="s">
        <v>159</v>
      </c>
      <c r="AG3" s="1181" t="s">
        <v>269</v>
      </c>
      <c r="AH3" s="1196" t="s">
        <v>161</v>
      </c>
      <c r="AI3" s="1199" t="s">
        <v>162</v>
      </c>
      <c r="AJ3" s="1199" t="s">
        <v>389</v>
      </c>
      <c r="AK3" s="1181" t="s">
        <v>163</v>
      </c>
      <c r="AL3" s="1181" t="s">
        <v>164</v>
      </c>
      <c r="AM3" s="1181" t="s">
        <v>165</v>
      </c>
      <c r="AN3" s="1181" t="s">
        <v>166</v>
      </c>
      <c r="AO3" s="1181" t="s">
        <v>167</v>
      </c>
      <c r="AP3" s="1181" t="s">
        <v>168</v>
      </c>
      <c r="AQ3" s="1184" t="s">
        <v>170</v>
      </c>
      <c r="AR3" s="1187" t="s">
        <v>410</v>
      </c>
      <c r="AS3" s="1163" t="s">
        <v>405</v>
      </c>
      <c r="AT3" s="1166" t="s">
        <v>406</v>
      </c>
      <c r="AU3" s="1169" t="s">
        <v>407</v>
      </c>
      <c r="AV3" s="1172" t="s">
        <v>408</v>
      </c>
      <c r="AW3" s="1175" t="s">
        <v>409</v>
      </c>
      <c r="AX3" s="1178" t="s">
        <v>411</v>
      </c>
      <c r="AY3" s="1190" t="s">
        <v>171</v>
      </c>
      <c r="AZ3" s="1193" t="s">
        <v>6</v>
      </c>
      <c r="BA3" s="1160" t="s">
        <v>412</v>
      </c>
      <c r="BB3" s="1160" t="s">
        <v>172</v>
      </c>
    </row>
    <row r="4" spans="1:63" s="237" customFormat="1" ht="24" customHeight="1">
      <c r="A4" s="236"/>
      <c r="B4" s="1213"/>
      <c r="C4" s="1215"/>
      <c r="D4" s="1182"/>
      <c r="E4" s="1210"/>
      <c r="F4" s="1182"/>
      <c r="G4" s="1182"/>
      <c r="H4" s="1182"/>
      <c r="I4" s="1182"/>
      <c r="J4" s="1182"/>
      <c r="K4" s="1182"/>
      <c r="L4" s="1182"/>
      <c r="M4" s="1182"/>
      <c r="N4" s="1205"/>
      <c r="O4" s="1218"/>
      <c r="P4" s="1182"/>
      <c r="Q4" s="1182"/>
      <c r="R4" s="1200"/>
      <c r="S4" s="1182"/>
      <c r="T4" s="1182"/>
      <c r="U4" s="1182"/>
      <c r="V4" s="1182"/>
      <c r="W4" s="1210"/>
      <c r="X4" s="1182"/>
      <c r="Y4" s="1182"/>
      <c r="Z4" s="1182"/>
      <c r="AA4" s="1182"/>
      <c r="AB4" s="1182"/>
      <c r="AC4" s="1205"/>
      <c r="AD4" s="1182"/>
      <c r="AE4" s="1207"/>
      <c r="AF4" s="1182"/>
      <c r="AG4" s="1182"/>
      <c r="AH4" s="1197"/>
      <c r="AI4" s="1200"/>
      <c r="AJ4" s="1202"/>
      <c r="AK4" s="1182"/>
      <c r="AL4" s="1182"/>
      <c r="AM4" s="1182"/>
      <c r="AN4" s="1182"/>
      <c r="AO4" s="1182"/>
      <c r="AP4" s="1182"/>
      <c r="AQ4" s="1185"/>
      <c r="AR4" s="1188"/>
      <c r="AS4" s="1164"/>
      <c r="AT4" s="1167"/>
      <c r="AU4" s="1170"/>
      <c r="AV4" s="1173"/>
      <c r="AW4" s="1176"/>
      <c r="AX4" s="1179"/>
      <c r="AY4" s="1191"/>
      <c r="AZ4" s="1194"/>
      <c r="BA4" s="1161"/>
      <c r="BB4" s="1161"/>
    </row>
    <row r="5" spans="1:63" s="238" customFormat="1" ht="24" customHeight="1" thickBot="1">
      <c r="A5" s="236" t="s">
        <v>390</v>
      </c>
      <c r="B5" s="1214"/>
      <c r="C5" s="1216"/>
      <c r="D5" s="1183"/>
      <c r="E5" s="1211"/>
      <c r="F5" s="1183"/>
      <c r="G5" s="1183"/>
      <c r="H5" s="1183"/>
      <c r="I5" s="1183"/>
      <c r="J5" s="1183"/>
      <c r="K5" s="1183"/>
      <c r="L5" s="1183"/>
      <c r="M5" s="1183"/>
      <c r="N5" s="1206"/>
      <c r="O5" s="1219"/>
      <c r="P5" s="1183"/>
      <c r="Q5" s="1183"/>
      <c r="R5" s="1201"/>
      <c r="S5" s="1183"/>
      <c r="T5" s="1183"/>
      <c r="U5" s="1183"/>
      <c r="V5" s="1183"/>
      <c r="W5" s="1211"/>
      <c r="X5" s="1183"/>
      <c r="Y5" s="1183"/>
      <c r="Z5" s="1183"/>
      <c r="AA5" s="1183"/>
      <c r="AB5" s="1183"/>
      <c r="AC5" s="1206"/>
      <c r="AD5" s="1183"/>
      <c r="AE5" s="1208"/>
      <c r="AF5" s="1183"/>
      <c r="AG5" s="1183"/>
      <c r="AH5" s="1198"/>
      <c r="AI5" s="1201"/>
      <c r="AJ5" s="1203"/>
      <c r="AK5" s="1183"/>
      <c r="AL5" s="1183"/>
      <c r="AM5" s="1183"/>
      <c r="AN5" s="1183"/>
      <c r="AO5" s="1183"/>
      <c r="AP5" s="1183"/>
      <c r="AQ5" s="1186"/>
      <c r="AR5" s="1189"/>
      <c r="AS5" s="1165"/>
      <c r="AT5" s="1168"/>
      <c r="AU5" s="1171"/>
      <c r="AV5" s="1174"/>
      <c r="AW5" s="1177"/>
      <c r="AX5" s="1180"/>
      <c r="AY5" s="1192"/>
      <c r="AZ5" s="1195"/>
      <c r="BA5" s="1162"/>
      <c r="BB5" s="1162"/>
    </row>
    <row r="6" spans="1:63" s="237" customFormat="1" ht="24" customHeight="1">
      <c r="A6" s="254" t="s">
        <v>241</v>
      </c>
      <c r="B6" s="255"/>
      <c r="C6" s="256"/>
      <c r="D6" s="256"/>
      <c r="E6" s="257">
        <v>143</v>
      </c>
      <c r="F6" s="257">
        <v>3</v>
      </c>
      <c r="G6" s="257">
        <v>1</v>
      </c>
      <c r="H6" s="257">
        <v>1</v>
      </c>
      <c r="I6" s="257">
        <v>0</v>
      </c>
      <c r="J6" s="257">
        <v>1</v>
      </c>
      <c r="K6" s="257">
        <v>34</v>
      </c>
      <c r="L6" s="257">
        <v>7</v>
      </c>
      <c r="M6" s="257">
        <v>9</v>
      </c>
      <c r="N6" s="257">
        <v>13</v>
      </c>
      <c r="O6" s="257">
        <v>0</v>
      </c>
      <c r="P6" s="257">
        <v>13</v>
      </c>
      <c r="Q6" s="257">
        <v>10</v>
      </c>
      <c r="R6" s="257">
        <v>2</v>
      </c>
      <c r="S6" s="257">
        <v>1</v>
      </c>
      <c r="T6" s="257">
        <v>0</v>
      </c>
      <c r="U6" s="257">
        <v>0</v>
      </c>
      <c r="V6" s="257">
        <v>62</v>
      </c>
      <c r="W6" s="257">
        <v>52</v>
      </c>
      <c r="X6" s="257">
        <v>54</v>
      </c>
      <c r="Y6" s="257">
        <v>11</v>
      </c>
      <c r="Z6" s="257">
        <v>22</v>
      </c>
      <c r="AA6" s="257">
        <v>35</v>
      </c>
      <c r="AB6" s="257">
        <v>16</v>
      </c>
      <c r="AC6" s="257">
        <v>58</v>
      </c>
      <c r="AD6" s="257">
        <v>3</v>
      </c>
      <c r="AE6" s="257">
        <v>3</v>
      </c>
      <c r="AF6" s="257">
        <v>15</v>
      </c>
      <c r="AG6" s="257">
        <v>1</v>
      </c>
      <c r="AH6" s="258">
        <v>0</v>
      </c>
      <c r="AI6" s="257">
        <v>17</v>
      </c>
      <c r="AJ6" s="257">
        <v>45</v>
      </c>
      <c r="AK6" s="257">
        <v>5</v>
      </c>
      <c r="AL6" s="257">
        <v>28</v>
      </c>
      <c r="AM6" s="257">
        <v>5</v>
      </c>
      <c r="AN6" s="257">
        <v>9</v>
      </c>
      <c r="AO6" s="257">
        <v>3</v>
      </c>
      <c r="AP6" s="257">
        <v>25</v>
      </c>
      <c r="AQ6" s="259">
        <v>52</v>
      </c>
      <c r="AR6" s="260">
        <f>SUM(B6:AQ6)</f>
        <v>759</v>
      </c>
      <c r="AS6" s="261">
        <v>142</v>
      </c>
      <c r="AT6" s="257">
        <v>14</v>
      </c>
      <c r="AU6" s="258">
        <v>140</v>
      </c>
      <c r="AV6" s="257">
        <v>13</v>
      </c>
      <c r="AW6" s="258">
        <v>0</v>
      </c>
      <c r="AX6" s="262">
        <f>AR6+SUM(AS6:AW6)</f>
        <v>1068</v>
      </c>
      <c r="AY6" s="263">
        <v>7</v>
      </c>
      <c r="AZ6" s="264">
        <v>0</v>
      </c>
      <c r="BA6" s="265">
        <f>AX6+SUM(AY6:AZ6)</f>
        <v>1075</v>
      </c>
      <c r="BB6" s="266"/>
    </row>
    <row r="7" spans="1:63" s="237" customFormat="1" ht="24" customHeight="1">
      <c r="A7" s="267" t="s">
        <v>249</v>
      </c>
      <c r="B7" s="268"/>
      <c r="C7" s="269"/>
      <c r="D7" s="270"/>
      <c r="E7" s="271" t="s">
        <v>136</v>
      </c>
      <c r="F7" s="271" t="s">
        <v>136</v>
      </c>
      <c r="G7" s="271" t="s">
        <v>136</v>
      </c>
      <c r="H7" s="271" t="s">
        <v>136</v>
      </c>
      <c r="I7" s="271" t="s">
        <v>136</v>
      </c>
      <c r="J7" s="271" t="s">
        <v>136</v>
      </c>
      <c r="K7" s="271" t="s">
        <v>136</v>
      </c>
      <c r="L7" s="271" t="s">
        <v>136</v>
      </c>
      <c r="M7" s="271" t="s">
        <v>136</v>
      </c>
      <c r="N7" s="271" t="s">
        <v>136</v>
      </c>
      <c r="O7" s="271" t="s">
        <v>136</v>
      </c>
      <c r="P7" s="271" t="s">
        <v>136</v>
      </c>
      <c r="Q7" s="271" t="s">
        <v>136</v>
      </c>
      <c r="R7" s="271" t="s">
        <v>136</v>
      </c>
      <c r="S7" s="271" t="s">
        <v>136</v>
      </c>
      <c r="T7" s="271" t="s">
        <v>136</v>
      </c>
      <c r="U7" s="271" t="s">
        <v>136</v>
      </c>
      <c r="V7" s="271" t="s">
        <v>136</v>
      </c>
      <c r="W7" s="271" t="s">
        <v>136</v>
      </c>
      <c r="X7" s="271" t="s">
        <v>136</v>
      </c>
      <c r="Y7" s="271" t="s">
        <v>136</v>
      </c>
      <c r="Z7" s="271" t="s">
        <v>136</v>
      </c>
      <c r="AA7" s="271" t="s">
        <v>136</v>
      </c>
      <c r="AB7" s="271" t="s">
        <v>136</v>
      </c>
      <c r="AC7" s="271" t="s">
        <v>136</v>
      </c>
      <c r="AD7" s="271" t="s">
        <v>136</v>
      </c>
      <c r="AE7" s="271" t="s">
        <v>136</v>
      </c>
      <c r="AF7" s="271" t="s">
        <v>136</v>
      </c>
      <c r="AG7" s="271" t="s">
        <v>136</v>
      </c>
      <c r="AH7" s="272" t="s">
        <v>136</v>
      </c>
      <c r="AI7" s="271" t="s">
        <v>136</v>
      </c>
      <c r="AJ7" s="271" t="s">
        <v>136</v>
      </c>
      <c r="AK7" s="271" t="s">
        <v>136</v>
      </c>
      <c r="AL7" s="271" t="s">
        <v>136</v>
      </c>
      <c r="AM7" s="271" t="s">
        <v>136</v>
      </c>
      <c r="AN7" s="271" t="s">
        <v>136</v>
      </c>
      <c r="AO7" s="271" t="s">
        <v>136</v>
      </c>
      <c r="AP7" s="271" t="s">
        <v>136</v>
      </c>
      <c r="AQ7" s="271" t="s">
        <v>136</v>
      </c>
      <c r="AR7" s="273">
        <f t="shared" ref="AR7:AR49" si="0">SUM(B7:AQ7)</f>
        <v>0</v>
      </c>
      <c r="AS7" s="274" t="s">
        <v>136</v>
      </c>
      <c r="AT7" s="274" t="s">
        <v>136</v>
      </c>
      <c r="AU7" s="274" t="s">
        <v>136</v>
      </c>
      <c r="AV7" s="274" t="s">
        <v>136</v>
      </c>
      <c r="AW7" s="274" t="s">
        <v>136</v>
      </c>
      <c r="AX7" s="275">
        <f t="shared" ref="AX7:AX49" si="1">AR7+SUM(AS7:AW7)</f>
        <v>0</v>
      </c>
      <c r="AY7" s="276" t="s">
        <v>136</v>
      </c>
      <c r="AZ7" s="277" t="s">
        <v>136</v>
      </c>
      <c r="BA7" s="278">
        <f t="shared" ref="BA7:BA49" si="2">AX7+SUM(AY7:AZ7)</f>
        <v>0</v>
      </c>
      <c r="BB7" s="279"/>
    </row>
    <row r="8" spans="1:63" s="237" customFormat="1" ht="24" customHeight="1">
      <c r="A8" s="267" t="s">
        <v>251</v>
      </c>
      <c r="B8" s="280"/>
      <c r="C8" s="281"/>
      <c r="D8" s="282"/>
      <c r="E8" s="283" t="s">
        <v>136</v>
      </c>
      <c r="F8" s="283" t="s">
        <v>136</v>
      </c>
      <c r="G8" s="283" t="s">
        <v>136</v>
      </c>
      <c r="H8" s="283" t="s">
        <v>136</v>
      </c>
      <c r="I8" s="283" t="s">
        <v>136</v>
      </c>
      <c r="J8" s="283" t="s">
        <v>136</v>
      </c>
      <c r="K8" s="283" t="s">
        <v>136</v>
      </c>
      <c r="L8" s="283" t="s">
        <v>136</v>
      </c>
      <c r="M8" s="283" t="s">
        <v>136</v>
      </c>
      <c r="N8" s="283" t="s">
        <v>136</v>
      </c>
      <c r="O8" s="283" t="s">
        <v>136</v>
      </c>
      <c r="P8" s="283" t="s">
        <v>136</v>
      </c>
      <c r="Q8" s="283" t="s">
        <v>136</v>
      </c>
      <c r="R8" s="283" t="s">
        <v>136</v>
      </c>
      <c r="S8" s="283" t="s">
        <v>136</v>
      </c>
      <c r="T8" s="283" t="s">
        <v>136</v>
      </c>
      <c r="U8" s="283" t="s">
        <v>136</v>
      </c>
      <c r="V8" s="283" t="s">
        <v>136</v>
      </c>
      <c r="W8" s="283" t="s">
        <v>136</v>
      </c>
      <c r="X8" s="283" t="s">
        <v>136</v>
      </c>
      <c r="Y8" s="283" t="s">
        <v>136</v>
      </c>
      <c r="Z8" s="283" t="s">
        <v>136</v>
      </c>
      <c r="AA8" s="283" t="s">
        <v>136</v>
      </c>
      <c r="AB8" s="283" t="s">
        <v>136</v>
      </c>
      <c r="AC8" s="283" t="s">
        <v>136</v>
      </c>
      <c r="AD8" s="283" t="s">
        <v>136</v>
      </c>
      <c r="AE8" s="283" t="s">
        <v>136</v>
      </c>
      <c r="AF8" s="283" t="s">
        <v>136</v>
      </c>
      <c r="AG8" s="283" t="s">
        <v>136</v>
      </c>
      <c r="AH8" s="284" t="s">
        <v>136</v>
      </c>
      <c r="AI8" s="283" t="s">
        <v>136</v>
      </c>
      <c r="AJ8" s="283" t="s">
        <v>136</v>
      </c>
      <c r="AK8" s="283" t="s">
        <v>136</v>
      </c>
      <c r="AL8" s="283" t="s">
        <v>136</v>
      </c>
      <c r="AM8" s="283" t="s">
        <v>136</v>
      </c>
      <c r="AN8" s="283" t="s">
        <v>136</v>
      </c>
      <c r="AO8" s="283" t="s">
        <v>136</v>
      </c>
      <c r="AP8" s="283" t="s">
        <v>136</v>
      </c>
      <c r="AQ8" s="277" t="s">
        <v>136</v>
      </c>
      <c r="AR8" s="285">
        <f t="shared" si="0"/>
        <v>0</v>
      </c>
      <c r="AS8" s="274" t="s">
        <v>136</v>
      </c>
      <c r="AT8" s="274" t="s">
        <v>136</v>
      </c>
      <c r="AU8" s="274" t="s">
        <v>136</v>
      </c>
      <c r="AV8" s="274" t="s">
        <v>136</v>
      </c>
      <c r="AW8" s="274" t="s">
        <v>136</v>
      </c>
      <c r="AX8" s="285">
        <f t="shared" si="1"/>
        <v>0</v>
      </c>
      <c r="AY8" s="276" t="s">
        <v>136</v>
      </c>
      <c r="AZ8" s="277" t="s">
        <v>136</v>
      </c>
      <c r="BA8" s="286">
        <f t="shared" si="2"/>
        <v>0</v>
      </c>
      <c r="BB8" s="279"/>
    </row>
    <row r="9" spans="1:63" s="237" customFormat="1" ht="24" customHeight="1">
      <c r="A9" s="267" t="s">
        <v>238</v>
      </c>
      <c r="B9" s="287">
        <v>166</v>
      </c>
      <c r="C9" s="288">
        <v>0</v>
      </c>
      <c r="D9" s="288">
        <v>0</v>
      </c>
      <c r="E9" s="289"/>
      <c r="F9" s="289"/>
      <c r="G9" s="289"/>
      <c r="H9" s="289"/>
      <c r="I9" s="289"/>
      <c r="J9" s="289"/>
      <c r="K9" s="290">
        <v>55</v>
      </c>
      <c r="L9" s="290">
        <v>11</v>
      </c>
      <c r="M9" s="290">
        <v>26</v>
      </c>
      <c r="N9" s="290">
        <v>3</v>
      </c>
      <c r="O9" s="290">
        <v>14</v>
      </c>
      <c r="P9" s="290">
        <v>17</v>
      </c>
      <c r="Q9" s="290">
        <v>13</v>
      </c>
      <c r="R9" s="290">
        <v>3</v>
      </c>
      <c r="S9" s="290">
        <v>2</v>
      </c>
      <c r="T9" s="290">
        <v>5</v>
      </c>
      <c r="U9" s="290">
        <v>0</v>
      </c>
      <c r="V9" s="290">
        <v>72</v>
      </c>
      <c r="W9" s="290">
        <v>128</v>
      </c>
      <c r="X9" s="290">
        <v>36</v>
      </c>
      <c r="Y9" s="290">
        <v>7</v>
      </c>
      <c r="Z9" s="290">
        <v>30</v>
      </c>
      <c r="AA9" s="290">
        <v>39</v>
      </c>
      <c r="AB9" s="290">
        <v>40</v>
      </c>
      <c r="AC9" s="290">
        <v>52</v>
      </c>
      <c r="AD9" s="290">
        <v>6</v>
      </c>
      <c r="AE9" s="290">
        <v>0</v>
      </c>
      <c r="AF9" s="290">
        <v>5</v>
      </c>
      <c r="AG9" s="290">
        <v>0</v>
      </c>
      <c r="AH9" s="291">
        <v>0</v>
      </c>
      <c r="AI9" s="290">
        <v>17</v>
      </c>
      <c r="AJ9" s="290">
        <v>10</v>
      </c>
      <c r="AK9" s="290">
        <v>17</v>
      </c>
      <c r="AL9" s="290">
        <v>23</v>
      </c>
      <c r="AM9" s="290">
        <v>8</v>
      </c>
      <c r="AN9" s="290">
        <v>12</v>
      </c>
      <c r="AO9" s="290">
        <v>29</v>
      </c>
      <c r="AP9" s="283">
        <v>53</v>
      </c>
      <c r="AQ9" s="292">
        <v>285</v>
      </c>
      <c r="AR9" s="275">
        <f t="shared" si="0"/>
        <v>1184</v>
      </c>
      <c r="AS9" s="288">
        <v>113</v>
      </c>
      <c r="AT9" s="290">
        <v>29</v>
      </c>
      <c r="AU9" s="290">
        <v>99</v>
      </c>
      <c r="AV9" s="293">
        <v>0</v>
      </c>
      <c r="AW9" s="294">
        <v>0</v>
      </c>
      <c r="AX9" s="295">
        <f t="shared" si="1"/>
        <v>1425</v>
      </c>
      <c r="AY9" s="287">
        <v>66</v>
      </c>
      <c r="AZ9" s="296">
        <v>0</v>
      </c>
      <c r="BA9" s="297">
        <f t="shared" si="2"/>
        <v>1491</v>
      </c>
      <c r="BB9" s="279"/>
    </row>
    <row r="10" spans="1:63" s="237" customFormat="1" ht="24" customHeight="1">
      <c r="A10" s="267" t="s">
        <v>239</v>
      </c>
      <c r="B10" s="287">
        <v>5</v>
      </c>
      <c r="C10" s="288">
        <v>0</v>
      </c>
      <c r="D10" s="288">
        <v>0</v>
      </c>
      <c r="E10" s="289"/>
      <c r="F10" s="289"/>
      <c r="G10" s="289"/>
      <c r="H10" s="289"/>
      <c r="I10" s="289"/>
      <c r="J10" s="289"/>
      <c r="K10" s="283">
        <v>1</v>
      </c>
      <c r="L10" s="283">
        <v>0</v>
      </c>
      <c r="M10" s="283">
        <v>0</v>
      </c>
      <c r="N10" s="283">
        <v>0</v>
      </c>
      <c r="O10" s="283">
        <v>0</v>
      </c>
      <c r="P10" s="283">
        <v>0</v>
      </c>
      <c r="Q10" s="283">
        <v>0</v>
      </c>
      <c r="R10" s="283">
        <v>0</v>
      </c>
      <c r="S10" s="283">
        <v>0</v>
      </c>
      <c r="T10" s="283">
        <v>0</v>
      </c>
      <c r="U10" s="283">
        <v>0</v>
      </c>
      <c r="V10" s="290">
        <v>3</v>
      </c>
      <c r="W10" s="290">
        <v>1</v>
      </c>
      <c r="X10" s="290">
        <v>0</v>
      </c>
      <c r="Y10" s="290">
        <v>0</v>
      </c>
      <c r="Z10" s="283">
        <v>2</v>
      </c>
      <c r="AA10" s="283">
        <v>1</v>
      </c>
      <c r="AB10" s="283">
        <v>2</v>
      </c>
      <c r="AC10" s="283">
        <v>0</v>
      </c>
      <c r="AD10" s="283">
        <v>0</v>
      </c>
      <c r="AE10" s="283">
        <v>1</v>
      </c>
      <c r="AF10" s="283">
        <v>0</v>
      </c>
      <c r="AG10" s="283">
        <v>0</v>
      </c>
      <c r="AH10" s="284">
        <v>0</v>
      </c>
      <c r="AI10" s="283">
        <v>0</v>
      </c>
      <c r="AJ10" s="283">
        <v>0</v>
      </c>
      <c r="AK10" s="283">
        <v>1</v>
      </c>
      <c r="AL10" s="283">
        <v>0</v>
      </c>
      <c r="AM10" s="283">
        <v>0</v>
      </c>
      <c r="AN10" s="283">
        <v>0</v>
      </c>
      <c r="AO10" s="283">
        <v>0</v>
      </c>
      <c r="AP10" s="290">
        <v>1</v>
      </c>
      <c r="AQ10" s="292">
        <v>13</v>
      </c>
      <c r="AR10" s="275">
        <f t="shared" si="0"/>
        <v>31</v>
      </c>
      <c r="AS10" s="298">
        <v>0</v>
      </c>
      <c r="AT10" s="283">
        <v>0</v>
      </c>
      <c r="AU10" s="290">
        <v>3</v>
      </c>
      <c r="AV10" s="293">
        <v>0</v>
      </c>
      <c r="AW10" s="299">
        <v>0</v>
      </c>
      <c r="AX10" s="295">
        <f t="shared" si="1"/>
        <v>34</v>
      </c>
      <c r="AY10" s="300">
        <v>1</v>
      </c>
      <c r="AZ10" s="301">
        <v>4</v>
      </c>
      <c r="BA10" s="302">
        <f t="shared" si="2"/>
        <v>39</v>
      </c>
      <c r="BB10" s="279"/>
    </row>
    <row r="11" spans="1:63" s="237" customFormat="1" ht="24" customHeight="1">
      <c r="A11" s="267" t="s">
        <v>131</v>
      </c>
      <c r="B11" s="287">
        <v>18</v>
      </c>
      <c r="C11" s="288">
        <v>0</v>
      </c>
      <c r="D11" s="288">
        <v>0</v>
      </c>
      <c r="E11" s="303"/>
      <c r="F11" s="303"/>
      <c r="G11" s="303"/>
      <c r="H11" s="303"/>
      <c r="I11" s="303"/>
      <c r="J11" s="303"/>
      <c r="K11" s="290">
        <v>5</v>
      </c>
      <c r="L11" s="283">
        <v>0</v>
      </c>
      <c r="M11" s="290">
        <v>2</v>
      </c>
      <c r="N11" s="283">
        <v>0</v>
      </c>
      <c r="O11" s="283">
        <v>1</v>
      </c>
      <c r="P11" s="290">
        <v>0</v>
      </c>
      <c r="Q11" s="290">
        <v>0</v>
      </c>
      <c r="R11" s="283">
        <v>0</v>
      </c>
      <c r="S11" s="283">
        <v>0</v>
      </c>
      <c r="T11" s="283">
        <v>1</v>
      </c>
      <c r="U11" s="283">
        <v>0</v>
      </c>
      <c r="V11" s="290">
        <v>1</v>
      </c>
      <c r="W11" s="290">
        <v>1</v>
      </c>
      <c r="X11" s="290">
        <v>5</v>
      </c>
      <c r="Y11" s="283">
        <v>1</v>
      </c>
      <c r="Z11" s="283">
        <v>6</v>
      </c>
      <c r="AA11" s="283">
        <v>1</v>
      </c>
      <c r="AB11" s="283">
        <v>5</v>
      </c>
      <c r="AC11" s="283">
        <v>3</v>
      </c>
      <c r="AD11" s="283">
        <v>0</v>
      </c>
      <c r="AE11" s="283">
        <v>0</v>
      </c>
      <c r="AF11" s="283">
        <v>0</v>
      </c>
      <c r="AG11" s="283">
        <v>0</v>
      </c>
      <c r="AH11" s="284">
        <v>0</v>
      </c>
      <c r="AI11" s="283">
        <v>1</v>
      </c>
      <c r="AJ11" s="283">
        <v>0</v>
      </c>
      <c r="AK11" s="283">
        <v>3</v>
      </c>
      <c r="AL11" s="290">
        <v>1</v>
      </c>
      <c r="AM11" s="290">
        <v>0</v>
      </c>
      <c r="AN11" s="283">
        <v>1</v>
      </c>
      <c r="AO11" s="290">
        <v>1</v>
      </c>
      <c r="AP11" s="283">
        <v>7</v>
      </c>
      <c r="AQ11" s="292">
        <v>11</v>
      </c>
      <c r="AR11" s="304">
        <f t="shared" si="0"/>
        <v>75</v>
      </c>
      <c r="AS11" s="298">
        <v>4</v>
      </c>
      <c r="AT11" s="283">
        <v>5</v>
      </c>
      <c r="AU11" s="290">
        <v>2</v>
      </c>
      <c r="AV11" s="293">
        <v>0</v>
      </c>
      <c r="AW11" s="277">
        <v>0</v>
      </c>
      <c r="AX11" s="295">
        <f t="shared" si="1"/>
        <v>86</v>
      </c>
      <c r="AY11" s="287">
        <v>5</v>
      </c>
      <c r="AZ11" s="301">
        <v>0</v>
      </c>
      <c r="BA11" s="297">
        <f t="shared" si="2"/>
        <v>91</v>
      </c>
      <c r="BB11" s="279"/>
    </row>
    <row r="12" spans="1:63" s="237" customFormat="1" ht="24" customHeight="1">
      <c r="A12" s="267" t="s">
        <v>132</v>
      </c>
      <c r="B12" s="305">
        <v>9</v>
      </c>
      <c r="C12" s="288">
        <v>0</v>
      </c>
      <c r="D12" s="288">
        <v>0</v>
      </c>
      <c r="E12" s="282"/>
      <c r="F12" s="282"/>
      <c r="G12" s="282"/>
      <c r="H12" s="282"/>
      <c r="I12" s="282"/>
      <c r="J12" s="282"/>
      <c r="K12" s="306">
        <v>3</v>
      </c>
      <c r="L12" s="283">
        <v>1</v>
      </c>
      <c r="M12" s="283">
        <v>0</v>
      </c>
      <c r="N12" s="283">
        <v>1</v>
      </c>
      <c r="O12" s="283">
        <v>1</v>
      </c>
      <c r="P12" s="306">
        <v>0</v>
      </c>
      <c r="Q12" s="306">
        <v>0</v>
      </c>
      <c r="R12" s="283">
        <v>0</v>
      </c>
      <c r="S12" s="283">
        <v>0</v>
      </c>
      <c r="T12" s="283">
        <v>1</v>
      </c>
      <c r="U12" s="283">
        <v>0</v>
      </c>
      <c r="V12" s="306">
        <v>5</v>
      </c>
      <c r="W12" s="306">
        <v>3</v>
      </c>
      <c r="X12" s="290">
        <v>2</v>
      </c>
      <c r="Y12" s="290">
        <v>0</v>
      </c>
      <c r="Z12" s="290">
        <v>3</v>
      </c>
      <c r="AA12" s="306">
        <v>4</v>
      </c>
      <c r="AB12" s="306">
        <v>0</v>
      </c>
      <c r="AC12" s="306">
        <v>2</v>
      </c>
      <c r="AD12" s="283">
        <v>0</v>
      </c>
      <c r="AE12" s="283">
        <v>0</v>
      </c>
      <c r="AF12" s="283">
        <v>1</v>
      </c>
      <c r="AG12" s="283">
        <v>0</v>
      </c>
      <c r="AH12" s="284">
        <v>0</v>
      </c>
      <c r="AI12" s="306">
        <v>0</v>
      </c>
      <c r="AJ12" s="290">
        <v>0</v>
      </c>
      <c r="AK12" s="290">
        <v>1</v>
      </c>
      <c r="AL12" s="290">
        <v>0</v>
      </c>
      <c r="AM12" s="290">
        <v>1</v>
      </c>
      <c r="AN12" s="290">
        <v>0</v>
      </c>
      <c r="AO12" s="290">
        <v>0</v>
      </c>
      <c r="AP12" s="290">
        <v>0</v>
      </c>
      <c r="AQ12" s="292">
        <v>8</v>
      </c>
      <c r="AR12" s="285">
        <f t="shared" si="0"/>
        <v>46</v>
      </c>
      <c r="AS12" s="288">
        <v>0</v>
      </c>
      <c r="AT12" s="290">
        <v>2</v>
      </c>
      <c r="AU12" s="290">
        <v>1</v>
      </c>
      <c r="AV12" s="290">
        <v>0</v>
      </c>
      <c r="AW12" s="290">
        <v>0</v>
      </c>
      <c r="AX12" s="295">
        <f t="shared" si="1"/>
        <v>49</v>
      </c>
      <c r="AY12" s="287">
        <v>10</v>
      </c>
      <c r="AZ12" s="296">
        <v>0</v>
      </c>
      <c r="BA12" s="302">
        <f t="shared" si="2"/>
        <v>59</v>
      </c>
      <c r="BB12" s="307"/>
      <c r="BC12" s="239"/>
      <c r="BD12" s="239"/>
      <c r="BE12" s="239"/>
      <c r="BF12" s="239"/>
      <c r="BG12" s="239"/>
      <c r="BH12" s="239"/>
      <c r="BI12" s="239"/>
      <c r="BJ12" s="239"/>
      <c r="BK12" s="239"/>
    </row>
    <row r="13" spans="1:63" s="237" customFormat="1" ht="24" customHeight="1">
      <c r="A13" s="267" t="s">
        <v>135</v>
      </c>
      <c r="B13" s="276">
        <v>4</v>
      </c>
      <c r="C13" s="288">
        <v>0</v>
      </c>
      <c r="D13" s="288">
        <v>0</v>
      </c>
      <c r="E13" s="282"/>
      <c r="F13" s="282"/>
      <c r="G13" s="282"/>
      <c r="H13" s="282"/>
      <c r="I13" s="282"/>
      <c r="J13" s="282"/>
      <c r="K13" s="308">
        <v>2</v>
      </c>
      <c r="L13" s="283">
        <v>0</v>
      </c>
      <c r="M13" s="308">
        <v>1</v>
      </c>
      <c r="N13" s="283">
        <v>0</v>
      </c>
      <c r="O13" s="283">
        <v>0</v>
      </c>
      <c r="P13" s="283">
        <v>0</v>
      </c>
      <c r="Q13" s="283">
        <v>0</v>
      </c>
      <c r="R13" s="308">
        <v>0</v>
      </c>
      <c r="S13" s="283">
        <v>0</v>
      </c>
      <c r="T13" s="283">
        <v>0</v>
      </c>
      <c r="U13" s="283">
        <v>0</v>
      </c>
      <c r="V13" s="308">
        <v>1</v>
      </c>
      <c r="W13" s="308">
        <v>0</v>
      </c>
      <c r="X13" s="308">
        <v>6</v>
      </c>
      <c r="Y13" s="290">
        <v>0</v>
      </c>
      <c r="Z13" s="308">
        <v>0</v>
      </c>
      <c r="AA13" s="308">
        <v>0</v>
      </c>
      <c r="AB13" s="308">
        <v>1</v>
      </c>
      <c r="AC13" s="308">
        <v>0</v>
      </c>
      <c r="AD13" s="283">
        <v>0</v>
      </c>
      <c r="AE13" s="308">
        <v>0</v>
      </c>
      <c r="AF13" s="283">
        <v>1</v>
      </c>
      <c r="AG13" s="283">
        <v>0</v>
      </c>
      <c r="AH13" s="284">
        <v>0</v>
      </c>
      <c r="AI13" s="308">
        <v>2</v>
      </c>
      <c r="AJ13" s="306">
        <v>0</v>
      </c>
      <c r="AK13" s="308">
        <v>1</v>
      </c>
      <c r="AL13" s="306">
        <v>0</v>
      </c>
      <c r="AM13" s="308">
        <v>0</v>
      </c>
      <c r="AN13" s="306">
        <v>0</v>
      </c>
      <c r="AO13" s="306">
        <v>0</v>
      </c>
      <c r="AP13" s="306">
        <v>3</v>
      </c>
      <c r="AQ13" s="292">
        <v>6</v>
      </c>
      <c r="AR13" s="285">
        <f t="shared" si="0"/>
        <v>28</v>
      </c>
      <c r="AS13" s="309">
        <v>3</v>
      </c>
      <c r="AT13" s="306">
        <v>0</v>
      </c>
      <c r="AU13" s="306">
        <v>1</v>
      </c>
      <c r="AV13" s="306">
        <v>0</v>
      </c>
      <c r="AW13" s="306">
        <v>0</v>
      </c>
      <c r="AX13" s="310">
        <f t="shared" si="1"/>
        <v>32</v>
      </c>
      <c r="AY13" s="305">
        <v>0</v>
      </c>
      <c r="AZ13" s="311">
        <v>0</v>
      </c>
      <c r="BA13" s="312">
        <f t="shared" si="2"/>
        <v>32</v>
      </c>
      <c r="BB13" s="279"/>
    </row>
    <row r="14" spans="1:63" s="237" customFormat="1" ht="24" customHeight="1">
      <c r="A14" s="267" t="s">
        <v>206</v>
      </c>
      <c r="B14" s="300">
        <v>3</v>
      </c>
      <c r="C14" s="298">
        <v>0</v>
      </c>
      <c r="D14" s="298">
        <v>0</v>
      </c>
      <c r="E14" s="282"/>
      <c r="F14" s="282"/>
      <c r="G14" s="282"/>
      <c r="H14" s="282"/>
      <c r="I14" s="282"/>
      <c r="J14" s="282"/>
      <c r="K14" s="283">
        <v>2</v>
      </c>
      <c r="L14" s="283">
        <v>0</v>
      </c>
      <c r="M14" s="283">
        <v>0</v>
      </c>
      <c r="N14" s="283">
        <v>0</v>
      </c>
      <c r="O14" s="283">
        <v>0</v>
      </c>
      <c r="P14" s="283">
        <v>0</v>
      </c>
      <c r="Q14" s="283">
        <v>0</v>
      </c>
      <c r="R14" s="283">
        <v>0</v>
      </c>
      <c r="S14" s="283">
        <v>0</v>
      </c>
      <c r="T14" s="283">
        <v>0</v>
      </c>
      <c r="U14" s="283">
        <v>0</v>
      </c>
      <c r="V14" s="283">
        <v>9</v>
      </c>
      <c r="W14" s="283">
        <v>4</v>
      </c>
      <c r="X14" s="283">
        <v>0</v>
      </c>
      <c r="Y14" s="283">
        <v>0</v>
      </c>
      <c r="Z14" s="283">
        <v>1</v>
      </c>
      <c r="AA14" s="283">
        <v>1</v>
      </c>
      <c r="AB14" s="283">
        <v>1</v>
      </c>
      <c r="AC14" s="283">
        <v>2</v>
      </c>
      <c r="AD14" s="283">
        <v>0</v>
      </c>
      <c r="AE14" s="283">
        <v>0</v>
      </c>
      <c r="AF14" s="283">
        <v>0</v>
      </c>
      <c r="AG14" s="283">
        <v>0</v>
      </c>
      <c r="AH14" s="284">
        <v>0</v>
      </c>
      <c r="AI14" s="283">
        <v>0</v>
      </c>
      <c r="AJ14" s="313">
        <v>0</v>
      </c>
      <c r="AK14" s="313">
        <v>1</v>
      </c>
      <c r="AL14" s="313">
        <v>2</v>
      </c>
      <c r="AM14" s="313">
        <v>0</v>
      </c>
      <c r="AN14" s="313">
        <v>0</v>
      </c>
      <c r="AO14" s="313">
        <v>0</v>
      </c>
      <c r="AP14" s="313">
        <v>2</v>
      </c>
      <c r="AQ14" s="292">
        <v>6</v>
      </c>
      <c r="AR14" s="285">
        <f t="shared" si="0"/>
        <v>34</v>
      </c>
      <c r="AS14" s="314">
        <v>2</v>
      </c>
      <c r="AT14" s="313">
        <v>0</v>
      </c>
      <c r="AU14" s="313">
        <v>5</v>
      </c>
      <c r="AV14" s="315">
        <v>0</v>
      </c>
      <c r="AW14" s="316">
        <v>0</v>
      </c>
      <c r="AX14" s="304">
        <f t="shared" si="1"/>
        <v>41</v>
      </c>
      <c r="AY14" s="317">
        <v>0</v>
      </c>
      <c r="AZ14" s="318">
        <v>0</v>
      </c>
      <c r="BA14" s="278">
        <f t="shared" si="2"/>
        <v>41</v>
      </c>
      <c r="BB14" s="279"/>
    </row>
    <row r="15" spans="1:63" s="237" customFormat="1" ht="24" customHeight="1">
      <c r="A15" s="267" t="s">
        <v>133</v>
      </c>
      <c r="B15" s="287">
        <v>41</v>
      </c>
      <c r="C15" s="298">
        <v>0</v>
      </c>
      <c r="D15" s="298">
        <v>0</v>
      </c>
      <c r="E15" s="290">
        <v>33</v>
      </c>
      <c r="F15" s="298">
        <v>1</v>
      </c>
      <c r="G15" s="290">
        <v>3</v>
      </c>
      <c r="H15" s="290">
        <v>4</v>
      </c>
      <c r="I15" s="290">
        <v>0</v>
      </c>
      <c r="J15" s="290">
        <v>2</v>
      </c>
      <c r="K15" s="303"/>
      <c r="L15" s="303"/>
      <c r="M15" s="290">
        <v>5</v>
      </c>
      <c r="N15" s="290">
        <v>2</v>
      </c>
      <c r="O15" s="290">
        <v>0</v>
      </c>
      <c r="P15" s="290">
        <v>5</v>
      </c>
      <c r="Q15" s="290">
        <v>13</v>
      </c>
      <c r="R15" s="290">
        <v>3</v>
      </c>
      <c r="S15" s="298">
        <v>3</v>
      </c>
      <c r="T15" s="290">
        <v>3</v>
      </c>
      <c r="U15" s="298">
        <v>0</v>
      </c>
      <c r="V15" s="290">
        <v>13</v>
      </c>
      <c r="W15" s="290">
        <v>28</v>
      </c>
      <c r="X15" s="290">
        <v>17</v>
      </c>
      <c r="Y15" s="290">
        <v>8</v>
      </c>
      <c r="Z15" s="290">
        <v>36</v>
      </c>
      <c r="AA15" s="290">
        <v>6</v>
      </c>
      <c r="AB15" s="290">
        <v>27</v>
      </c>
      <c r="AC15" s="290">
        <v>28</v>
      </c>
      <c r="AD15" s="298">
        <v>6</v>
      </c>
      <c r="AE15" s="298">
        <v>3</v>
      </c>
      <c r="AF15" s="290">
        <v>3</v>
      </c>
      <c r="AG15" s="298">
        <v>0</v>
      </c>
      <c r="AH15" s="319">
        <v>0</v>
      </c>
      <c r="AI15" s="290">
        <v>17</v>
      </c>
      <c r="AJ15" s="290">
        <v>6</v>
      </c>
      <c r="AK15" s="290">
        <v>0</v>
      </c>
      <c r="AL15" s="290">
        <v>29</v>
      </c>
      <c r="AM15" s="290">
        <v>16</v>
      </c>
      <c r="AN15" s="290">
        <v>13</v>
      </c>
      <c r="AO15" s="290">
        <v>15</v>
      </c>
      <c r="AP15" s="306">
        <v>2</v>
      </c>
      <c r="AQ15" s="292">
        <v>44</v>
      </c>
      <c r="AR15" s="275">
        <f t="shared" si="0"/>
        <v>435</v>
      </c>
      <c r="AS15" s="298">
        <v>38</v>
      </c>
      <c r="AT15" s="290">
        <v>11</v>
      </c>
      <c r="AU15" s="290">
        <v>72</v>
      </c>
      <c r="AV15" s="293">
        <v>0</v>
      </c>
      <c r="AW15" s="294">
        <v>0</v>
      </c>
      <c r="AX15" s="295">
        <f t="shared" si="1"/>
        <v>556</v>
      </c>
      <c r="AY15" s="287">
        <v>5</v>
      </c>
      <c r="AZ15" s="301">
        <v>1</v>
      </c>
      <c r="BA15" s="297">
        <f t="shared" si="2"/>
        <v>562</v>
      </c>
      <c r="BB15" s="279"/>
    </row>
    <row r="16" spans="1:63" s="237" customFormat="1" ht="24" customHeight="1">
      <c r="A16" s="267" t="s">
        <v>240</v>
      </c>
      <c r="B16" s="287">
        <v>15</v>
      </c>
      <c r="C16" s="298">
        <v>0</v>
      </c>
      <c r="D16" s="298">
        <v>0</v>
      </c>
      <c r="E16" s="290">
        <v>9</v>
      </c>
      <c r="F16" s="298">
        <v>1</v>
      </c>
      <c r="G16" s="298">
        <v>0</v>
      </c>
      <c r="H16" s="298">
        <v>1</v>
      </c>
      <c r="I16" s="298">
        <v>0</v>
      </c>
      <c r="J16" s="298">
        <v>0</v>
      </c>
      <c r="K16" s="282"/>
      <c r="L16" s="282"/>
      <c r="M16" s="290">
        <v>2</v>
      </c>
      <c r="N16" s="298">
        <v>1</v>
      </c>
      <c r="O16" s="290">
        <v>0</v>
      </c>
      <c r="P16" s="290">
        <v>2</v>
      </c>
      <c r="Q16" s="290">
        <v>1</v>
      </c>
      <c r="R16" s="298">
        <v>1</v>
      </c>
      <c r="S16" s="298">
        <v>0</v>
      </c>
      <c r="T16" s="298">
        <v>0</v>
      </c>
      <c r="U16" s="298">
        <v>0</v>
      </c>
      <c r="V16" s="290">
        <v>2</v>
      </c>
      <c r="W16" s="290">
        <v>0</v>
      </c>
      <c r="X16" s="298">
        <v>5</v>
      </c>
      <c r="Y16" s="298">
        <v>1</v>
      </c>
      <c r="Z16" s="290">
        <v>4</v>
      </c>
      <c r="AA16" s="290">
        <v>1</v>
      </c>
      <c r="AB16" s="290">
        <v>4</v>
      </c>
      <c r="AC16" s="298">
        <v>7</v>
      </c>
      <c r="AD16" s="298">
        <v>0</v>
      </c>
      <c r="AE16" s="298">
        <v>0</v>
      </c>
      <c r="AF16" s="298">
        <v>2</v>
      </c>
      <c r="AG16" s="298">
        <v>0</v>
      </c>
      <c r="AH16" s="319">
        <v>0</v>
      </c>
      <c r="AI16" s="283">
        <v>8</v>
      </c>
      <c r="AJ16" s="290">
        <v>0</v>
      </c>
      <c r="AK16" s="298">
        <v>0</v>
      </c>
      <c r="AL16" s="290">
        <v>4</v>
      </c>
      <c r="AM16" s="290">
        <v>1</v>
      </c>
      <c r="AN16" s="290">
        <v>6</v>
      </c>
      <c r="AO16" s="290">
        <v>2</v>
      </c>
      <c r="AP16" s="290">
        <v>2</v>
      </c>
      <c r="AQ16" s="292">
        <v>8</v>
      </c>
      <c r="AR16" s="275">
        <f t="shared" si="0"/>
        <v>90</v>
      </c>
      <c r="AS16" s="298">
        <v>1</v>
      </c>
      <c r="AT16" s="298">
        <v>2</v>
      </c>
      <c r="AU16" s="290">
        <v>3</v>
      </c>
      <c r="AV16" s="306">
        <v>0</v>
      </c>
      <c r="AW16" s="301">
        <v>0</v>
      </c>
      <c r="AX16" s="295">
        <f t="shared" si="1"/>
        <v>96</v>
      </c>
      <c r="AY16" s="287">
        <v>0</v>
      </c>
      <c r="AZ16" s="301">
        <v>0</v>
      </c>
      <c r="BA16" s="297">
        <f t="shared" si="2"/>
        <v>96</v>
      </c>
      <c r="BB16" s="279"/>
    </row>
    <row r="17" spans="1:54" s="237" customFormat="1" ht="24" customHeight="1">
      <c r="A17" s="267" t="s">
        <v>232</v>
      </c>
      <c r="B17" s="320">
        <v>45</v>
      </c>
      <c r="C17" s="321">
        <v>0</v>
      </c>
      <c r="D17" s="321">
        <v>0</v>
      </c>
      <c r="E17" s="322">
        <v>49</v>
      </c>
      <c r="F17" s="321">
        <v>1</v>
      </c>
      <c r="G17" s="321">
        <v>0</v>
      </c>
      <c r="H17" s="322">
        <v>3</v>
      </c>
      <c r="I17" s="322">
        <v>1</v>
      </c>
      <c r="J17" s="322">
        <v>0</v>
      </c>
      <c r="K17" s="322">
        <v>7</v>
      </c>
      <c r="L17" s="322">
        <v>1</v>
      </c>
      <c r="M17" s="323"/>
      <c r="N17" s="323"/>
      <c r="O17" s="323"/>
      <c r="P17" s="323"/>
      <c r="Q17" s="322">
        <v>6</v>
      </c>
      <c r="R17" s="322">
        <v>0</v>
      </c>
      <c r="S17" s="322">
        <v>0</v>
      </c>
      <c r="T17" s="322">
        <v>0</v>
      </c>
      <c r="U17" s="322">
        <v>0</v>
      </c>
      <c r="V17" s="322">
        <v>7</v>
      </c>
      <c r="W17" s="322">
        <v>12</v>
      </c>
      <c r="X17" s="322">
        <v>19</v>
      </c>
      <c r="Y17" s="321">
        <v>3</v>
      </c>
      <c r="Z17" s="322">
        <v>5</v>
      </c>
      <c r="AA17" s="322">
        <v>6</v>
      </c>
      <c r="AB17" s="322">
        <v>5</v>
      </c>
      <c r="AC17" s="322">
        <v>21</v>
      </c>
      <c r="AD17" s="322">
        <v>0</v>
      </c>
      <c r="AE17" s="322">
        <v>0</v>
      </c>
      <c r="AF17" s="322">
        <v>0</v>
      </c>
      <c r="AG17" s="322">
        <v>0</v>
      </c>
      <c r="AH17" s="324">
        <v>0</v>
      </c>
      <c r="AI17" s="322">
        <v>2</v>
      </c>
      <c r="AJ17" s="322">
        <v>4</v>
      </c>
      <c r="AK17" s="322">
        <v>0</v>
      </c>
      <c r="AL17" s="322">
        <v>11</v>
      </c>
      <c r="AM17" s="322">
        <v>0</v>
      </c>
      <c r="AN17" s="322">
        <v>7</v>
      </c>
      <c r="AO17" s="322">
        <v>4</v>
      </c>
      <c r="AP17" s="322">
        <v>5</v>
      </c>
      <c r="AQ17" s="325">
        <v>19</v>
      </c>
      <c r="AR17" s="326">
        <f t="shared" si="0"/>
        <v>243</v>
      </c>
      <c r="AS17" s="327">
        <v>18</v>
      </c>
      <c r="AT17" s="322">
        <v>3</v>
      </c>
      <c r="AU17" s="322">
        <v>24</v>
      </c>
      <c r="AV17" s="322">
        <v>0</v>
      </c>
      <c r="AW17" s="328">
        <v>0</v>
      </c>
      <c r="AX17" s="329">
        <f t="shared" si="1"/>
        <v>288</v>
      </c>
      <c r="AY17" s="305">
        <v>2</v>
      </c>
      <c r="AZ17" s="311">
        <v>2892</v>
      </c>
      <c r="BA17" s="330">
        <f t="shared" si="2"/>
        <v>3182</v>
      </c>
      <c r="BB17" s="331" t="s">
        <v>507</v>
      </c>
    </row>
    <row r="18" spans="1:54" s="237" customFormat="1" ht="24" customHeight="1">
      <c r="A18" s="267" t="s">
        <v>218</v>
      </c>
      <c r="B18" s="320">
        <v>11</v>
      </c>
      <c r="C18" s="321">
        <v>0</v>
      </c>
      <c r="D18" s="321">
        <v>0</v>
      </c>
      <c r="E18" s="322">
        <v>14</v>
      </c>
      <c r="F18" s="321">
        <v>1</v>
      </c>
      <c r="G18" s="321">
        <v>0</v>
      </c>
      <c r="H18" s="321">
        <v>0</v>
      </c>
      <c r="I18" s="321">
        <v>0</v>
      </c>
      <c r="J18" s="321">
        <v>0</v>
      </c>
      <c r="K18" s="322">
        <v>0</v>
      </c>
      <c r="L18" s="322">
        <v>0</v>
      </c>
      <c r="M18" s="323"/>
      <c r="N18" s="323"/>
      <c r="O18" s="323"/>
      <c r="P18" s="323"/>
      <c r="Q18" s="322">
        <v>0</v>
      </c>
      <c r="R18" s="322">
        <v>0</v>
      </c>
      <c r="S18" s="322">
        <v>0</v>
      </c>
      <c r="T18" s="322">
        <v>0</v>
      </c>
      <c r="U18" s="322">
        <v>0</v>
      </c>
      <c r="V18" s="322">
        <v>1</v>
      </c>
      <c r="W18" s="322">
        <v>2</v>
      </c>
      <c r="X18" s="322">
        <v>0</v>
      </c>
      <c r="Y18" s="321">
        <v>1</v>
      </c>
      <c r="Z18" s="322">
        <v>0</v>
      </c>
      <c r="AA18" s="322">
        <v>3</v>
      </c>
      <c r="AB18" s="322">
        <v>1</v>
      </c>
      <c r="AC18" s="322">
        <v>4</v>
      </c>
      <c r="AD18" s="322">
        <v>0</v>
      </c>
      <c r="AE18" s="322">
        <v>0</v>
      </c>
      <c r="AF18" s="322">
        <v>0</v>
      </c>
      <c r="AG18" s="322">
        <v>0</v>
      </c>
      <c r="AH18" s="324">
        <v>0</v>
      </c>
      <c r="AI18" s="322">
        <v>0</v>
      </c>
      <c r="AJ18" s="322">
        <v>3</v>
      </c>
      <c r="AK18" s="322">
        <v>0</v>
      </c>
      <c r="AL18" s="322">
        <v>6</v>
      </c>
      <c r="AM18" s="322">
        <v>0</v>
      </c>
      <c r="AN18" s="322">
        <v>0</v>
      </c>
      <c r="AO18" s="322">
        <v>0</v>
      </c>
      <c r="AP18" s="322">
        <v>1</v>
      </c>
      <c r="AQ18" s="325">
        <v>0</v>
      </c>
      <c r="AR18" s="332">
        <f t="shared" si="0"/>
        <v>48</v>
      </c>
      <c r="AS18" s="327">
        <v>4</v>
      </c>
      <c r="AT18" s="322">
        <v>1</v>
      </c>
      <c r="AU18" s="322">
        <v>6</v>
      </c>
      <c r="AV18" s="322">
        <v>0</v>
      </c>
      <c r="AW18" s="328">
        <v>0</v>
      </c>
      <c r="AX18" s="329">
        <f t="shared" si="1"/>
        <v>59</v>
      </c>
      <c r="AY18" s="305">
        <v>1</v>
      </c>
      <c r="AZ18" s="311">
        <v>13</v>
      </c>
      <c r="BA18" s="333">
        <f t="shared" si="2"/>
        <v>73</v>
      </c>
      <c r="BB18" s="331" t="s">
        <v>507</v>
      </c>
    </row>
    <row r="19" spans="1:54" s="237" customFormat="1" ht="24" customHeight="1">
      <c r="A19" s="267" t="s">
        <v>220</v>
      </c>
      <c r="B19" s="320">
        <v>34</v>
      </c>
      <c r="C19" s="321">
        <v>0</v>
      </c>
      <c r="D19" s="321">
        <v>0</v>
      </c>
      <c r="E19" s="322">
        <v>13</v>
      </c>
      <c r="F19" s="321">
        <v>0</v>
      </c>
      <c r="G19" s="321">
        <v>1</v>
      </c>
      <c r="H19" s="321">
        <v>1</v>
      </c>
      <c r="I19" s="321">
        <v>0</v>
      </c>
      <c r="J19" s="321">
        <v>0</v>
      </c>
      <c r="K19" s="322">
        <v>7</v>
      </c>
      <c r="L19" s="322">
        <v>0</v>
      </c>
      <c r="M19" s="323"/>
      <c r="N19" s="323"/>
      <c r="O19" s="323"/>
      <c r="P19" s="323"/>
      <c r="Q19" s="322">
        <v>1</v>
      </c>
      <c r="R19" s="322">
        <v>0</v>
      </c>
      <c r="S19" s="322">
        <v>0</v>
      </c>
      <c r="T19" s="322">
        <v>0</v>
      </c>
      <c r="U19" s="322">
        <v>0</v>
      </c>
      <c r="V19" s="322">
        <v>1</v>
      </c>
      <c r="W19" s="322">
        <v>4</v>
      </c>
      <c r="X19" s="322">
        <v>3</v>
      </c>
      <c r="Y19" s="321">
        <v>1</v>
      </c>
      <c r="Z19" s="322">
        <v>1</v>
      </c>
      <c r="AA19" s="322">
        <v>1</v>
      </c>
      <c r="AB19" s="322">
        <v>0</v>
      </c>
      <c r="AC19" s="322">
        <v>3</v>
      </c>
      <c r="AD19" s="322">
        <v>1</v>
      </c>
      <c r="AE19" s="322">
        <v>0</v>
      </c>
      <c r="AF19" s="322">
        <v>1</v>
      </c>
      <c r="AG19" s="322">
        <v>0</v>
      </c>
      <c r="AH19" s="324">
        <v>0</v>
      </c>
      <c r="AI19" s="322">
        <v>0</v>
      </c>
      <c r="AJ19" s="322">
        <v>4</v>
      </c>
      <c r="AK19" s="322">
        <v>0</v>
      </c>
      <c r="AL19" s="322">
        <v>5</v>
      </c>
      <c r="AM19" s="322">
        <v>1</v>
      </c>
      <c r="AN19" s="322">
        <v>2</v>
      </c>
      <c r="AO19" s="322">
        <v>3</v>
      </c>
      <c r="AP19" s="322">
        <v>0</v>
      </c>
      <c r="AQ19" s="325">
        <v>4</v>
      </c>
      <c r="AR19" s="332">
        <f t="shared" si="0"/>
        <v>92</v>
      </c>
      <c r="AS19" s="327">
        <v>7</v>
      </c>
      <c r="AT19" s="322">
        <v>0</v>
      </c>
      <c r="AU19" s="322">
        <v>3</v>
      </c>
      <c r="AV19" s="322">
        <v>0</v>
      </c>
      <c r="AW19" s="328">
        <v>0</v>
      </c>
      <c r="AX19" s="329">
        <f t="shared" si="1"/>
        <v>102</v>
      </c>
      <c r="AY19" s="305">
        <v>0</v>
      </c>
      <c r="AZ19" s="311">
        <v>10</v>
      </c>
      <c r="BA19" s="333">
        <f t="shared" si="2"/>
        <v>112</v>
      </c>
      <c r="BB19" s="279" t="s">
        <v>335</v>
      </c>
    </row>
    <row r="20" spans="1:54" s="237" customFormat="1" ht="24" customHeight="1">
      <c r="A20" s="267" t="s">
        <v>217</v>
      </c>
      <c r="B20" s="334">
        <v>14</v>
      </c>
      <c r="C20" s="321">
        <v>0</v>
      </c>
      <c r="D20" s="321">
        <v>0</v>
      </c>
      <c r="E20" s="335">
        <v>14</v>
      </c>
      <c r="F20" s="321">
        <v>1</v>
      </c>
      <c r="G20" s="321">
        <v>0</v>
      </c>
      <c r="H20" s="335">
        <v>1</v>
      </c>
      <c r="I20" s="321">
        <v>0</v>
      </c>
      <c r="J20" s="321">
        <v>0</v>
      </c>
      <c r="K20" s="335">
        <v>4</v>
      </c>
      <c r="L20" s="335">
        <v>0</v>
      </c>
      <c r="M20" s="323"/>
      <c r="N20" s="323"/>
      <c r="O20" s="323"/>
      <c r="P20" s="323"/>
      <c r="Q20" s="335">
        <v>1</v>
      </c>
      <c r="R20" s="322">
        <v>0</v>
      </c>
      <c r="S20" s="335">
        <v>0</v>
      </c>
      <c r="T20" s="335">
        <v>0</v>
      </c>
      <c r="U20" s="322">
        <v>0</v>
      </c>
      <c r="V20" s="335">
        <v>2</v>
      </c>
      <c r="W20" s="335">
        <v>4</v>
      </c>
      <c r="X20" s="335">
        <v>10</v>
      </c>
      <c r="Y20" s="321">
        <v>1</v>
      </c>
      <c r="Z20" s="335">
        <v>7</v>
      </c>
      <c r="AA20" s="335">
        <v>2</v>
      </c>
      <c r="AB20" s="335">
        <v>1</v>
      </c>
      <c r="AC20" s="335">
        <v>3</v>
      </c>
      <c r="AD20" s="322">
        <v>0</v>
      </c>
      <c r="AE20" s="322">
        <v>1</v>
      </c>
      <c r="AF20" s="322">
        <v>26</v>
      </c>
      <c r="AG20" s="322">
        <v>0</v>
      </c>
      <c r="AH20" s="324">
        <v>0</v>
      </c>
      <c r="AI20" s="335">
        <v>0</v>
      </c>
      <c r="AJ20" s="335">
        <v>0</v>
      </c>
      <c r="AK20" s="335">
        <v>0</v>
      </c>
      <c r="AL20" s="335">
        <v>5</v>
      </c>
      <c r="AM20" s="335">
        <v>1</v>
      </c>
      <c r="AN20" s="335">
        <v>0</v>
      </c>
      <c r="AO20" s="335">
        <v>1</v>
      </c>
      <c r="AP20" s="335">
        <v>2</v>
      </c>
      <c r="AQ20" s="325">
        <v>8</v>
      </c>
      <c r="AR20" s="329">
        <f t="shared" si="0"/>
        <v>109</v>
      </c>
      <c r="AS20" s="321">
        <v>9</v>
      </c>
      <c r="AT20" s="335">
        <v>0</v>
      </c>
      <c r="AU20" s="335">
        <v>1</v>
      </c>
      <c r="AV20" s="322">
        <v>0</v>
      </c>
      <c r="AW20" s="328">
        <v>0</v>
      </c>
      <c r="AX20" s="332">
        <f t="shared" si="1"/>
        <v>119</v>
      </c>
      <c r="AY20" s="287">
        <v>0</v>
      </c>
      <c r="AZ20" s="296">
        <v>15</v>
      </c>
      <c r="BA20" s="333">
        <f t="shared" si="2"/>
        <v>134</v>
      </c>
      <c r="BB20" s="279" t="s">
        <v>335</v>
      </c>
    </row>
    <row r="21" spans="1:54" s="237" customFormat="1" ht="24" customHeight="1">
      <c r="A21" s="267" t="s">
        <v>233</v>
      </c>
      <c r="B21" s="305">
        <v>95</v>
      </c>
      <c r="C21" s="298">
        <v>0</v>
      </c>
      <c r="D21" s="298">
        <v>0</v>
      </c>
      <c r="E21" s="306">
        <v>66</v>
      </c>
      <c r="F21" s="306">
        <v>2</v>
      </c>
      <c r="G21" s="298">
        <v>1</v>
      </c>
      <c r="H21" s="306">
        <v>10</v>
      </c>
      <c r="I21" s="306">
        <v>4</v>
      </c>
      <c r="J21" s="306">
        <v>1</v>
      </c>
      <c r="K21" s="306">
        <v>35</v>
      </c>
      <c r="L21" s="306">
        <v>6</v>
      </c>
      <c r="M21" s="306">
        <v>12</v>
      </c>
      <c r="N21" s="306">
        <v>4</v>
      </c>
      <c r="O21" s="306">
        <v>1</v>
      </c>
      <c r="P21" s="306">
        <v>11</v>
      </c>
      <c r="Q21" s="282"/>
      <c r="R21" s="282"/>
      <c r="S21" s="282"/>
      <c r="T21" s="282"/>
      <c r="U21" s="282"/>
      <c r="V21" s="306">
        <v>15</v>
      </c>
      <c r="W21" s="306">
        <v>14</v>
      </c>
      <c r="X21" s="306">
        <v>42</v>
      </c>
      <c r="Y21" s="306">
        <v>22</v>
      </c>
      <c r="Z21" s="306">
        <v>26</v>
      </c>
      <c r="AA21" s="306">
        <v>24</v>
      </c>
      <c r="AB21" s="306">
        <v>59</v>
      </c>
      <c r="AC21" s="306">
        <v>70</v>
      </c>
      <c r="AD21" s="306">
        <v>10</v>
      </c>
      <c r="AE21" s="306">
        <v>3</v>
      </c>
      <c r="AF21" s="306">
        <v>19</v>
      </c>
      <c r="AG21" s="336">
        <v>2</v>
      </c>
      <c r="AH21" s="337">
        <v>0</v>
      </c>
      <c r="AI21" s="306">
        <v>25</v>
      </c>
      <c r="AJ21" s="306">
        <v>16</v>
      </c>
      <c r="AK21" s="306">
        <v>6</v>
      </c>
      <c r="AL21" s="306">
        <v>63</v>
      </c>
      <c r="AM21" s="306">
        <v>15</v>
      </c>
      <c r="AN21" s="306">
        <v>8</v>
      </c>
      <c r="AO21" s="306">
        <v>12</v>
      </c>
      <c r="AP21" s="306">
        <v>20</v>
      </c>
      <c r="AQ21" s="292">
        <v>76</v>
      </c>
      <c r="AR21" s="275">
        <f t="shared" si="0"/>
        <v>795</v>
      </c>
      <c r="AS21" s="309">
        <v>129</v>
      </c>
      <c r="AT21" s="306">
        <v>10</v>
      </c>
      <c r="AU21" s="306">
        <v>185</v>
      </c>
      <c r="AV21" s="306">
        <v>6</v>
      </c>
      <c r="AW21" s="301">
        <v>0</v>
      </c>
      <c r="AX21" s="310">
        <f t="shared" si="1"/>
        <v>1125</v>
      </c>
      <c r="AY21" s="305">
        <v>7</v>
      </c>
      <c r="AZ21" s="311">
        <v>0</v>
      </c>
      <c r="BA21" s="297">
        <f t="shared" si="2"/>
        <v>1132</v>
      </c>
      <c r="BB21" s="279"/>
    </row>
    <row r="22" spans="1:54" s="237" customFormat="1" ht="24" customHeight="1">
      <c r="A22" s="267" t="s">
        <v>192</v>
      </c>
      <c r="B22" s="305">
        <v>9</v>
      </c>
      <c r="C22" s="298">
        <v>0</v>
      </c>
      <c r="D22" s="298">
        <v>0</v>
      </c>
      <c r="E22" s="306">
        <v>7</v>
      </c>
      <c r="F22" s="306">
        <v>1</v>
      </c>
      <c r="G22" s="306">
        <v>0</v>
      </c>
      <c r="H22" s="309">
        <v>0</v>
      </c>
      <c r="I22" s="306">
        <v>0</v>
      </c>
      <c r="J22" s="309">
        <v>0</v>
      </c>
      <c r="K22" s="306">
        <v>1</v>
      </c>
      <c r="L22" s="309">
        <v>1</v>
      </c>
      <c r="M22" s="306">
        <v>0</v>
      </c>
      <c r="N22" s="306">
        <v>2</v>
      </c>
      <c r="O22" s="309">
        <v>0</v>
      </c>
      <c r="P22" s="306">
        <v>1</v>
      </c>
      <c r="Q22" s="282"/>
      <c r="R22" s="282"/>
      <c r="S22" s="282"/>
      <c r="T22" s="282"/>
      <c r="U22" s="282"/>
      <c r="V22" s="306">
        <v>1</v>
      </c>
      <c r="W22" s="306">
        <v>6</v>
      </c>
      <c r="X22" s="306">
        <v>7</v>
      </c>
      <c r="Y22" s="306">
        <v>1</v>
      </c>
      <c r="Z22" s="309">
        <v>3</v>
      </c>
      <c r="AA22" s="306">
        <v>0</v>
      </c>
      <c r="AB22" s="306">
        <v>5</v>
      </c>
      <c r="AC22" s="306">
        <v>20</v>
      </c>
      <c r="AD22" s="306">
        <v>1</v>
      </c>
      <c r="AE22" s="306">
        <v>0</v>
      </c>
      <c r="AF22" s="306">
        <v>0</v>
      </c>
      <c r="AG22" s="336">
        <v>0</v>
      </c>
      <c r="AH22" s="337">
        <v>0</v>
      </c>
      <c r="AI22" s="306">
        <v>4</v>
      </c>
      <c r="AJ22" s="306">
        <v>0</v>
      </c>
      <c r="AK22" s="306">
        <v>1</v>
      </c>
      <c r="AL22" s="306">
        <v>8</v>
      </c>
      <c r="AM22" s="309">
        <v>0</v>
      </c>
      <c r="AN22" s="309">
        <v>1</v>
      </c>
      <c r="AO22" s="306">
        <v>2</v>
      </c>
      <c r="AP22" s="309">
        <v>2</v>
      </c>
      <c r="AQ22" s="292">
        <v>9</v>
      </c>
      <c r="AR22" s="275">
        <f t="shared" si="0"/>
        <v>93</v>
      </c>
      <c r="AS22" s="309">
        <v>21</v>
      </c>
      <c r="AT22" s="306">
        <v>1</v>
      </c>
      <c r="AU22" s="306">
        <v>15</v>
      </c>
      <c r="AV22" s="306">
        <v>2</v>
      </c>
      <c r="AW22" s="301">
        <v>0</v>
      </c>
      <c r="AX22" s="310">
        <f t="shared" si="1"/>
        <v>132</v>
      </c>
      <c r="AY22" s="276">
        <v>2</v>
      </c>
      <c r="AZ22" s="311">
        <v>0</v>
      </c>
      <c r="BA22" s="297">
        <f t="shared" si="2"/>
        <v>134</v>
      </c>
      <c r="BB22" s="279"/>
    </row>
    <row r="23" spans="1:54" s="237" customFormat="1" ht="24" customHeight="1">
      <c r="A23" s="267" t="s">
        <v>194</v>
      </c>
      <c r="B23" s="338">
        <v>26</v>
      </c>
      <c r="C23" s="309">
        <v>0</v>
      </c>
      <c r="D23" s="309">
        <v>0</v>
      </c>
      <c r="E23" s="339">
        <v>21</v>
      </c>
      <c r="F23" s="339">
        <v>1</v>
      </c>
      <c r="G23" s="339">
        <v>0</v>
      </c>
      <c r="H23" s="339">
        <v>1</v>
      </c>
      <c r="I23" s="339">
        <v>0</v>
      </c>
      <c r="J23" s="309">
        <v>0</v>
      </c>
      <c r="K23" s="339">
        <v>4</v>
      </c>
      <c r="L23" s="339">
        <v>0</v>
      </c>
      <c r="M23" s="339">
        <v>4</v>
      </c>
      <c r="N23" s="339">
        <v>2</v>
      </c>
      <c r="O23" s="339">
        <v>0</v>
      </c>
      <c r="P23" s="339">
        <v>3</v>
      </c>
      <c r="Q23" s="282"/>
      <c r="R23" s="282"/>
      <c r="S23" s="282"/>
      <c r="T23" s="282"/>
      <c r="U23" s="282"/>
      <c r="V23" s="339">
        <v>6</v>
      </c>
      <c r="W23" s="339">
        <v>4</v>
      </c>
      <c r="X23" s="339">
        <v>6</v>
      </c>
      <c r="Y23" s="309">
        <v>1</v>
      </c>
      <c r="Z23" s="339">
        <v>3</v>
      </c>
      <c r="AA23" s="339">
        <v>8</v>
      </c>
      <c r="AB23" s="339">
        <v>12</v>
      </c>
      <c r="AC23" s="339">
        <v>20</v>
      </c>
      <c r="AD23" s="339">
        <v>1</v>
      </c>
      <c r="AE23" s="339">
        <v>0</v>
      </c>
      <c r="AF23" s="339">
        <v>6</v>
      </c>
      <c r="AG23" s="309">
        <v>0</v>
      </c>
      <c r="AH23" s="340">
        <v>0</v>
      </c>
      <c r="AI23" s="341">
        <v>12</v>
      </c>
      <c r="AJ23" s="339">
        <v>0</v>
      </c>
      <c r="AK23" s="339">
        <v>0</v>
      </c>
      <c r="AL23" s="339">
        <v>9</v>
      </c>
      <c r="AM23" s="339">
        <v>2</v>
      </c>
      <c r="AN23" s="339">
        <v>1</v>
      </c>
      <c r="AO23" s="339">
        <v>2</v>
      </c>
      <c r="AP23" s="342">
        <v>10</v>
      </c>
      <c r="AQ23" s="292">
        <v>10</v>
      </c>
      <c r="AR23" s="304">
        <f t="shared" si="0"/>
        <v>175</v>
      </c>
      <c r="AS23" s="309">
        <v>26</v>
      </c>
      <c r="AT23" s="339">
        <v>1</v>
      </c>
      <c r="AU23" s="339">
        <v>22</v>
      </c>
      <c r="AV23" s="343">
        <v>1</v>
      </c>
      <c r="AW23" s="344">
        <v>0</v>
      </c>
      <c r="AX23" s="345">
        <f t="shared" si="1"/>
        <v>225</v>
      </c>
      <c r="AY23" s="346">
        <v>0</v>
      </c>
      <c r="AZ23" s="347">
        <v>0</v>
      </c>
      <c r="BA23" s="297">
        <f t="shared" si="2"/>
        <v>225</v>
      </c>
      <c r="BB23" s="279"/>
    </row>
    <row r="24" spans="1:54" s="237" customFormat="1" ht="24" customHeight="1">
      <c r="A24" s="267" t="s">
        <v>242</v>
      </c>
      <c r="B24" s="338">
        <v>17</v>
      </c>
      <c r="C24" s="298">
        <v>0</v>
      </c>
      <c r="D24" s="298">
        <v>0</v>
      </c>
      <c r="E24" s="339">
        <v>6</v>
      </c>
      <c r="F24" s="309">
        <v>0</v>
      </c>
      <c r="G24" s="309">
        <v>0</v>
      </c>
      <c r="H24" s="309">
        <v>0</v>
      </c>
      <c r="I24" s="309">
        <v>0</v>
      </c>
      <c r="J24" s="309">
        <v>0</v>
      </c>
      <c r="K24" s="339">
        <v>5</v>
      </c>
      <c r="L24" s="309">
        <v>0</v>
      </c>
      <c r="M24" s="309">
        <v>0</v>
      </c>
      <c r="N24" s="309">
        <v>1</v>
      </c>
      <c r="O24" s="339">
        <v>0</v>
      </c>
      <c r="P24" s="309">
        <v>0</v>
      </c>
      <c r="Q24" s="282"/>
      <c r="R24" s="282"/>
      <c r="S24" s="282"/>
      <c r="T24" s="282"/>
      <c r="U24" s="282"/>
      <c r="V24" s="339">
        <v>0</v>
      </c>
      <c r="W24" s="339">
        <v>4</v>
      </c>
      <c r="X24" s="339">
        <v>8</v>
      </c>
      <c r="Y24" s="309">
        <v>2</v>
      </c>
      <c r="Z24" s="339">
        <v>6</v>
      </c>
      <c r="AA24" s="309">
        <v>0</v>
      </c>
      <c r="AB24" s="309">
        <v>8</v>
      </c>
      <c r="AC24" s="309">
        <v>9</v>
      </c>
      <c r="AD24" s="309">
        <v>1</v>
      </c>
      <c r="AE24" s="309">
        <v>1</v>
      </c>
      <c r="AF24" s="309">
        <v>4</v>
      </c>
      <c r="AG24" s="309">
        <v>0</v>
      </c>
      <c r="AH24" s="340">
        <v>0</v>
      </c>
      <c r="AI24" s="306">
        <v>1</v>
      </c>
      <c r="AJ24" s="309">
        <v>1</v>
      </c>
      <c r="AK24" s="309">
        <v>0</v>
      </c>
      <c r="AL24" s="339">
        <v>2</v>
      </c>
      <c r="AM24" s="309">
        <v>1</v>
      </c>
      <c r="AN24" s="309">
        <v>0</v>
      </c>
      <c r="AO24" s="339">
        <v>3</v>
      </c>
      <c r="AP24" s="342">
        <v>1</v>
      </c>
      <c r="AQ24" s="292">
        <v>7</v>
      </c>
      <c r="AR24" s="285">
        <f t="shared" si="0"/>
        <v>88</v>
      </c>
      <c r="AS24" s="309">
        <v>26</v>
      </c>
      <c r="AT24" s="308">
        <v>0</v>
      </c>
      <c r="AU24" s="339">
        <v>5</v>
      </c>
      <c r="AV24" s="308">
        <v>0</v>
      </c>
      <c r="AW24" s="344">
        <v>0</v>
      </c>
      <c r="AX24" s="275">
        <f t="shared" si="1"/>
        <v>119</v>
      </c>
      <c r="AY24" s="276">
        <v>2</v>
      </c>
      <c r="AZ24" s="347">
        <v>0</v>
      </c>
      <c r="BA24" s="297">
        <f t="shared" si="2"/>
        <v>121</v>
      </c>
      <c r="BB24" s="279"/>
    </row>
    <row r="25" spans="1:54" s="237" customFormat="1" ht="24" customHeight="1">
      <c r="A25" s="267" t="s">
        <v>330</v>
      </c>
      <c r="B25" s="348">
        <v>0</v>
      </c>
      <c r="C25" s="298">
        <v>0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  <c r="O25" s="298">
        <v>0</v>
      </c>
      <c r="P25" s="298">
        <v>0</v>
      </c>
      <c r="Q25" s="269"/>
      <c r="R25" s="270"/>
      <c r="S25" s="270"/>
      <c r="T25" s="270"/>
      <c r="U25" s="270"/>
      <c r="V25" s="314">
        <v>0</v>
      </c>
      <c r="W25" s="314">
        <v>0</v>
      </c>
      <c r="X25" s="314">
        <v>0</v>
      </c>
      <c r="Y25" s="314">
        <v>0</v>
      </c>
      <c r="Z25" s="314">
        <v>0</v>
      </c>
      <c r="AA25" s="314">
        <v>0</v>
      </c>
      <c r="AB25" s="314">
        <v>0</v>
      </c>
      <c r="AC25" s="314">
        <v>0</v>
      </c>
      <c r="AD25" s="314">
        <v>0</v>
      </c>
      <c r="AE25" s="314">
        <v>0</v>
      </c>
      <c r="AF25" s="314">
        <v>0</v>
      </c>
      <c r="AG25" s="314">
        <v>0</v>
      </c>
      <c r="AH25" s="315">
        <v>0</v>
      </c>
      <c r="AI25" s="313">
        <v>0</v>
      </c>
      <c r="AJ25" s="314">
        <v>0</v>
      </c>
      <c r="AK25" s="314">
        <v>0</v>
      </c>
      <c r="AL25" s="314">
        <v>0</v>
      </c>
      <c r="AM25" s="314">
        <v>0</v>
      </c>
      <c r="AN25" s="314">
        <v>0</v>
      </c>
      <c r="AO25" s="314">
        <v>0</v>
      </c>
      <c r="AP25" s="314">
        <v>0</v>
      </c>
      <c r="AQ25" s="314">
        <v>0</v>
      </c>
      <c r="AR25" s="275">
        <f t="shared" si="0"/>
        <v>0</v>
      </c>
      <c r="AS25" s="314">
        <v>0</v>
      </c>
      <c r="AT25" s="313">
        <v>0</v>
      </c>
      <c r="AU25" s="313">
        <v>0</v>
      </c>
      <c r="AV25" s="308">
        <v>0</v>
      </c>
      <c r="AW25" s="344">
        <v>0</v>
      </c>
      <c r="AX25" s="304">
        <f t="shared" si="1"/>
        <v>0</v>
      </c>
      <c r="AY25" s="348">
        <v>0</v>
      </c>
      <c r="AZ25" s="318">
        <v>0</v>
      </c>
      <c r="BA25" s="286">
        <f t="shared" si="2"/>
        <v>0</v>
      </c>
      <c r="BB25" s="279"/>
    </row>
    <row r="26" spans="1:54" s="237" customFormat="1" ht="24" customHeight="1">
      <c r="A26" s="267" t="s">
        <v>195</v>
      </c>
      <c r="B26" s="305">
        <v>136</v>
      </c>
      <c r="C26" s="298">
        <v>0</v>
      </c>
      <c r="D26" s="298">
        <v>0</v>
      </c>
      <c r="E26" s="306">
        <v>112</v>
      </c>
      <c r="F26" s="306">
        <v>6</v>
      </c>
      <c r="G26" s="306">
        <v>2</v>
      </c>
      <c r="H26" s="306">
        <v>16</v>
      </c>
      <c r="I26" s="306">
        <v>9</v>
      </c>
      <c r="J26" s="306">
        <v>2</v>
      </c>
      <c r="K26" s="306">
        <v>63</v>
      </c>
      <c r="L26" s="306"/>
      <c r="M26" s="306">
        <v>12</v>
      </c>
      <c r="N26" s="306">
        <v>2</v>
      </c>
      <c r="O26" s="306">
        <v>0</v>
      </c>
      <c r="P26" s="306">
        <v>6</v>
      </c>
      <c r="Q26" s="306">
        <v>8</v>
      </c>
      <c r="R26" s="306">
        <v>3</v>
      </c>
      <c r="S26" s="306">
        <v>0</v>
      </c>
      <c r="T26" s="306">
        <v>4</v>
      </c>
      <c r="U26" s="349">
        <v>0</v>
      </c>
      <c r="V26" s="282"/>
      <c r="W26" s="306">
        <v>68</v>
      </c>
      <c r="X26" s="306">
        <v>57</v>
      </c>
      <c r="Y26" s="306">
        <v>3</v>
      </c>
      <c r="Z26" s="306">
        <v>21</v>
      </c>
      <c r="AA26" s="306">
        <v>6</v>
      </c>
      <c r="AB26" s="306">
        <v>54</v>
      </c>
      <c r="AC26" s="306">
        <v>71</v>
      </c>
      <c r="AD26" s="306">
        <v>6</v>
      </c>
      <c r="AE26" s="306">
        <v>1</v>
      </c>
      <c r="AF26" s="306">
        <v>3</v>
      </c>
      <c r="AG26" s="306">
        <v>0</v>
      </c>
      <c r="AH26" s="350">
        <v>0</v>
      </c>
      <c r="AI26" s="306">
        <v>48</v>
      </c>
      <c r="AJ26" s="306">
        <v>0</v>
      </c>
      <c r="AK26" s="306">
        <v>3</v>
      </c>
      <c r="AL26" s="306">
        <v>95</v>
      </c>
      <c r="AM26" s="306">
        <v>6</v>
      </c>
      <c r="AN26" s="306">
        <v>26</v>
      </c>
      <c r="AO26" s="306">
        <v>14</v>
      </c>
      <c r="AP26" s="306">
        <v>15</v>
      </c>
      <c r="AQ26" s="351">
        <v>218</v>
      </c>
      <c r="AR26" s="304">
        <f t="shared" si="0"/>
        <v>1096</v>
      </c>
      <c r="AS26" s="309">
        <v>30</v>
      </c>
      <c r="AT26" s="306">
        <v>12</v>
      </c>
      <c r="AU26" s="306">
        <v>142</v>
      </c>
      <c r="AV26" s="308">
        <v>0</v>
      </c>
      <c r="AW26" s="344">
        <v>0</v>
      </c>
      <c r="AX26" s="310">
        <f t="shared" si="1"/>
        <v>1280</v>
      </c>
      <c r="AY26" s="305">
        <v>11</v>
      </c>
      <c r="AZ26" s="311">
        <v>0</v>
      </c>
      <c r="BA26" s="297">
        <f t="shared" si="2"/>
        <v>1291</v>
      </c>
      <c r="BB26" s="279"/>
    </row>
    <row r="27" spans="1:54" s="237" customFormat="1" ht="24" customHeight="1">
      <c r="A27" s="267" t="s">
        <v>196</v>
      </c>
      <c r="B27" s="305">
        <v>50</v>
      </c>
      <c r="C27" s="309">
        <v>0</v>
      </c>
      <c r="D27" s="309">
        <v>0</v>
      </c>
      <c r="E27" s="306">
        <v>48</v>
      </c>
      <c r="F27" s="306">
        <v>4</v>
      </c>
      <c r="G27" s="306">
        <v>0</v>
      </c>
      <c r="H27" s="306">
        <v>1</v>
      </c>
      <c r="I27" s="306">
        <v>0</v>
      </c>
      <c r="J27" s="306">
        <v>0</v>
      </c>
      <c r="K27" s="306">
        <v>25</v>
      </c>
      <c r="L27" s="306">
        <v>1</v>
      </c>
      <c r="M27" s="306">
        <v>5</v>
      </c>
      <c r="N27" s="306">
        <v>3</v>
      </c>
      <c r="O27" s="306">
        <v>1</v>
      </c>
      <c r="P27" s="306">
        <v>7</v>
      </c>
      <c r="Q27" s="306">
        <v>10</v>
      </c>
      <c r="R27" s="306">
        <v>2</v>
      </c>
      <c r="S27" s="306">
        <v>0</v>
      </c>
      <c r="T27" s="306">
        <v>0</v>
      </c>
      <c r="U27" s="306">
        <v>0</v>
      </c>
      <c r="V27" s="306">
        <v>13</v>
      </c>
      <c r="W27" s="282"/>
      <c r="X27" s="306">
        <v>10</v>
      </c>
      <c r="Y27" s="306">
        <v>1</v>
      </c>
      <c r="Z27" s="306">
        <v>8</v>
      </c>
      <c r="AA27" s="306">
        <v>8</v>
      </c>
      <c r="AB27" s="306">
        <v>10</v>
      </c>
      <c r="AC27" s="306">
        <v>11</v>
      </c>
      <c r="AD27" s="306">
        <v>2</v>
      </c>
      <c r="AE27" s="306">
        <v>1</v>
      </c>
      <c r="AF27" s="306">
        <v>7</v>
      </c>
      <c r="AG27" s="306">
        <v>0</v>
      </c>
      <c r="AH27" s="350">
        <v>0</v>
      </c>
      <c r="AI27" s="306">
        <v>15</v>
      </c>
      <c r="AJ27" s="306">
        <v>7</v>
      </c>
      <c r="AK27" s="306">
        <v>1</v>
      </c>
      <c r="AL27" s="306">
        <v>17</v>
      </c>
      <c r="AM27" s="306">
        <v>1</v>
      </c>
      <c r="AN27" s="306">
        <v>3</v>
      </c>
      <c r="AO27" s="306">
        <v>21</v>
      </c>
      <c r="AP27" s="306">
        <v>28</v>
      </c>
      <c r="AQ27" s="292">
        <v>54</v>
      </c>
      <c r="AR27" s="275">
        <f t="shared" si="0"/>
        <v>375</v>
      </c>
      <c r="AS27" s="309">
        <v>31</v>
      </c>
      <c r="AT27" s="306">
        <v>6</v>
      </c>
      <c r="AU27" s="306">
        <v>44</v>
      </c>
      <c r="AV27" s="340">
        <v>1</v>
      </c>
      <c r="AW27" s="352">
        <v>0</v>
      </c>
      <c r="AX27" s="310">
        <f t="shared" si="1"/>
        <v>457</v>
      </c>
      <c r="AY27" s="305">
        <v>7</v>
      </c>
      <c r="AZ27" s="311">
        <v>0</v>
      </c>
      <c r="BA27" s="297">
        <f t="shared" si="2"/>
        <v>464</v>
      </c>
      <c r="BB27" s="279"/>
    </row>
    <row r="28" spans="1:54" s="237" customFormat="1" ht="24" customHeight="1">
      <c r="A28" s="267" t="s">
        <v>197</v>
      </c>
      <c r="B28" s="338">
        <v>88</v>
      </c>
      <c r="C28" s="353">
        <v>0</v>
      </c>
      <c r="D28" s="353">
        <v>0</v>
      </c>
      <c r="E28" s="339">
        <v>72</v>
      </c>
      <c r="F28" s="339">
        <v>5</v>
      </c>
      <c r="G28" s="339">
        <v>4</v>
      </c>
      <c r="H28" s="339">
        <v>6</v>
      </c>
      <c r="I28" s="339">
        <v>3</v>
      </c>
      <c r="J28" s="339">
        <v>0</v>
      </c>
      <c r="K28" s="339">
        <v>10</v>
      </c>
      <c r="L28" s="339">
        <v>0</v>
      </c>
      <c r="M28" s="339">
        <v>18</v>
      </c>
      <c r="N28" s="339">
        <v>2</v>
      </c>
      <c r="O28" s="339">
        <v>1</v>
      </c>
      <c r="P28" s="339">
        <v>7</v>
      </c>
      <c r="Q28" s="339">
        <v>4</v>
      </c>
      <c r="R28" s="339">
        <v>0</v>
      </c>
      <c r="S28" s="339">
        <v>0</v>
      </c>
      <c r="T28" s="339">
        <v>0</v>
      </c>
      <c r="U28" s="339">
        <v>0</v>
      </c>
      <c r="V28" s="339">
        <v>7</v>
      </c>
      <c r="W28" s="339">
        <v>13</v>
      </c>
      <c r="X28" s="281"/>
      <c r="Y28" s="354"/>
      <c r="Z28" s="339">
        <v>24</v>
      </c>
      <c r="AA28" s="339">
        <v>6</v>
      </c>
      <c r="AB28" s="339">
        <v>6</v>
      </c>
      <c r="AC28" s="339">
        <v>12</v>
      </c>
      <c r="AD28" s="339">
        <v>8</v>
      </c>
      <c r="AE28" s="339">
        <v>0</v>
      </c>
      <c r="AF28" s="339">
        <v>6</v>
      </c>
      <c r="AG28" s="339">
        <v>0</v>
      </c>
      <c r="AH28" s="355">
        <v>0</v>
      </c>
      <c r="AI28" s="341">
        <v>14</v>
      </c>
      <c r="AJ28" s="339">
        <v>19</v>
      </c>
      <c r="AK28" s="339">
        <v>0</v>
      </c>
      <c r="AL28" s="339">
        <v>5</v>
      </c>
      <c r="AM28" s="339">
        <v>1</v>
      </c>
      <c r="AN28" s="339">
        <v>12</v>
      </c>
      <c r="AO28" s="339">
        <v>14</v>
      </c>
      <c r="AP28" s="342">
        <v>5</v>
      </c>
      <c r="AQ28" s="292">
        <v>39</v>
      </c>
      <c r="AR28" s="304">
        <f t="shared" si="0"/>
        <v>411</v>
      </c>
      <c r="AS28" s="353">
        <v>43</v>
      </c>
      <c r="AT28" s="339">
        <v>3</v>
      </c>
      <c r="AU28" s="339">
        <v>65</v>
      </c>
      <c r="AV28" s="343">
        <v>0</v>
      </c>
      <c r="AW28" s="344">
        <v>0</v>
      </c>
      <c r="AX28" s="345">
        <f t="shared" si="1"/>
        <v>522</v>
      </c>
      <c r="AY28" s="346">
        <v>13</v>
      </c>
      <c r="AZ28" s="356">
        <v>2</v>
      </c>
      <c r="BA28" s="297">
        <f t="shared" si="2"/>
        <v>537</v>
      </c>
      <c r="BB28" s="279"/>
    </row>
    <row r="29" spans="1:54" s="237" customFormat="1" ht="24" customHeight="1">
      <c r="A29" s="267" t="s">
        <v>198</v>
      </c>
      <c r="B29" s="338">
        <v>7</v>
      </c>
      <c r="C29" s="298">
        <v>0</v>
      </c>
      <c r="D29" s="298">
        <v>0</v>
      </c>
      <c r="E29" s="357">
        <v>1</v>
      </c>
      <c r="F29" s="358">
        <v>0</v>
      </c>
      <c r="G29" s="339">
        <v>0</v>
      </c>
      <c r="H29" s="339">
        <v>0</v>
      </c>
      <c r="I29" s="349">
        <v>0</v>
      </c>
      <c r="J29" s="308">
        <v>0</v>
      </c>
      <c r="K29" s="349">
        <v>2</v>
      </c>
      <c r="L29" s="349">
        <v>1</v>
      </c>
      <c r="M29" s="339">
        <v>0</v>
      </c>
      <c r="N29" s="339">
        <v>0</v>
      </c>
      <c r="O29" s="358">
        <v>0</v>
      </c>
      <c r="P29" s="339">
        <v>0</v>
      </c>
      <c r="Q29" s="349">
        <v>1</v>
      </c>
      <c r="R29" s="349">
        <v>0</v>
      </c>
      <c r="S29" s="349">
        <v>0</v>
      </c>
      <c r="T29" s="349">
        <v>0</v>
      </c>
      <c r="U29" s="308">
        <v>0</v>
      </c>
      <c r="V29" s="339">
        <v>0</v>
      </c>
      <c r="W29" s="349">
        <v>1</v>
      </c>
      <c r="X29" s="281"/>
      <c r="Y29" s="354"/>
      <c r="Z29" s="339">
        <v>0</v>
      </c>
      <c r="AA29" s="339">
        <v>2</v>
      </c>
      <c r="AB29" s="339">
        <v>0</v>
      </c>
      <c r="AC29" s="349">
        <v>4</v>
      </c>
      <c r="AD29" s="349">
        <v>0</v>
      </c>
      <c r="AE29" s="349">
        <v>0</v>
      </c>
      <c r="AF29" s="349">
        <v>0</v>
      </c>
      <c r="AG29" s="349">
        <v>0</v>
      </c>
      <c r="AH29" s="359">
        <v>0</v>
      </c>
      <c r="AI29" s="308">
        <v>0</v>
      </c>
      <c r="AJ29" s="339">
        <v>2</v>
      </c>
      <c r="AK29" s="360">
        <v>0</v>
      </c>
      <c r="AL29" s="339">
        <v>0</v>
      </c>
      <c r="AM29" s="349">
        <v>0</v>
      </c>
      <c r="AN29" s="349">
        <v>0</v>
      </c>
      <c r="AO29" s="349">
        <v>3</v>
      </c>
      <c r="AP29" s="342">
        <v>1</v>
      </c>
      <c r="AQ29" s="292">
        <v>2</v>
      </c>
      <c r="AR29" s="285">
        <f t="shared" si="0"/>
        <v>27</v>
      </c>
      <c r="AS29" s="353">
        <v>1</v>
      </c>
      <c r="AT29" s="339">
        <v>2</v>
      </c>
      <c r="AU29" s="339">
        <v>0</v>
      </c>
      <c r="AV29" s="343">
        <v>0</v>
      </c>
      <c r="AW29" s="344">
        <v>0</v>
      </c>
      <c r="AX29" s="345">
        <f t="shared" si="1"/>
        <v>30</v>
      </c>
      <c r="AY29" s="346">
        <v>0</v>
      </c>
      <c r="AZ29" s="311">
        <v>1</v>
      </c>
      <c r="BA29" s="297">
        <f t="shared" si="2"/>
        <v>31</v>
      </c>
      <c r="BB29" s="279"/>
    </row>
    <row r="30" spans="1:54" s="237" customFormat="1" ht="24" customHeight="1">
      <c r="A30" s="267" t="s">
        <v>199</v>
      </c>
      <c r="B30" s="305">
        <v>93</v>
      </c>
      <c r="C30" s="309">
        <v>0</v>
      </c>
      <c r="D30" s="306">
        <v>0</v>
      </c>
      <c r="E30" s="306">
        <v>72</v>
      </c>
      <c r="F30" s="306">
        <v>3</v>
      </c>
      <c r="G30" s="306">
        <v>3</v>
      </c>
      <c r="H30" s="306">
        <v>9</v>
      </c>
      <c r="I30" s="306">
        <v>2</v>
      </c>
      <c r="J30" s="306">
        <v>1</v>
      </c>
      <c r="K30" s="306">
        <v>36</v>
      </c>
      <c r="L30" s="306">
        <v>3</v>
      </c>
      <c r="M30" s="306">
        <v>6</v>
      </c>
      <c r="N30" s="306">
        <v>4</v>
      </c>
      <c r="O30" s="306">
        <v>1</v>
      </c>
      <c r="P30" s="306">
        <v>13</v>
      </c>
      <c r="Q30" s="306">
        <v>9</v>
      </c>
      <c r="R30" s="306">
        <v>4</v>
      </c>
      <c r="S30" s="306">
        <v>1</v>
      </c>
      <c r="T30" s="306">
        <v>3</v>
      </c>
      <c r="U30" s="306">
        <v>0</v>
      </c>
      <c r="V30" s="306">
        <v>19</v>
      </c>
      <c r="W30" s="306">
        <v>32</v>
      </c>
      <c r="X30" s="306">
        <v>37</v>
      </c>
      <c r="Y30" s="306">
        <v>8</v>
      </c>
      <c r="Z30" s="361"/>
      <c r="AA30" s="306">
        <v>32</v>
      </c>
      <c r="AB30" s="306">
        <v>46</v>
      </c>
      <c r="AC30" s="306">
        <v>33</v>
      </c>
      <c r="AD30" s="306">
        <v>5</v>
      </c>
      <c r="AE30" s="306">
        <v>4</v>
      </c>
      <c r="AF30" s="306">
        <v>12</v>
      </c>
      <c r="AG30" s="306">
        <v>0</v>
      </c>
      <c r="AH30" s="350">
        <v>0</v>
      </c>
      <c r="AI30" s="306">
        <v>11</v>
      </c>
      <c r="AJ30" s="306">
        <v>7</v>
      </c>
      <c r="AK30" s="306">
        <v>2</v>
      </c>
      <c r="AL30" s="306">
        <v>4</v>
      </c>
      <c r="AM30" s="306">
        <v>18</v>
      </c>
      <c r="AN30" s="306">
        <v>48</v>
      </c>
      <c r="AO30" s="306">
        <v>48</v>
      </c>
      <c r="AP30" s="306">
        <v>18</v>
      </c>
      <c r="AQ30" s="362">
        <v>67</v>
      </c>
      <c r="AR30" s="285">
        <f t="shared" si="0"/>
        <v>714</v>
      </c>
      <c r="AS30" s="309">
        <v>58</v>
      </c>
      <c r="AT30" s="306">
        <v>0</v>
      </c>
      <c r="AU30" s="340">
        <v>151</v>
      </c>
      <c r="AV30" s="306">
        <v>2</v>
      </c>
      <c r="AW30" s="352">
        <v>0</v>
      </c>
      <c r="AX30" s="310">
        <f t="shared" si="1"/>
        <v>925</v>
      </c>
      <c r="AY30" s="305">
        <v>4</v>
      </c>
      <c r="AZ30" s="311">
        <v>0</v>
      </c>
      <c r="BA30" s="297">
        <f t="shared" si="2"/>
        <v>929</v>
      </c>
      <c r="BB30" s="279"/>
    </row>
    <row r="31" spans="1:54" s="237" customFormat="1" ht="24" customHeight="1">
      <c r="A31" s="267" t="s">
        <v>200</v>
      </c>
      <c r="B31" s="320">
        <v>54</v>
      </c>
      <c r="C31" s="322">
        <v>0</v>
      </c>
      <c r="D31" s="327">
        <v>0</v>
      </c>
      <c r="E31" s="322">
        <v>10</v>
      </c>
      <c r="F31" s="322">
        <v>0</v>
      </c>
      <c r="G31" s="322">
        <v>0</v>
      </c>
      <c r="H31" s="322">
        <v>1</v>
      </c>
      <c r="I31" s="322">
        <v>0</v>
      </c>
      <c r="J31" s="322">
        <v>0</v>
      </c>
      <c r="K31" s="322">
        <v>6</v>
      </c>
      <c r="L31" s="322">
        <v>1</v>
      </c>
      <c r="M31" s="322">
        <v>2</v>
      </c>
      <c r="N31" s="322">
        <v>0</v>
      </c>
      <c r="O31" s="322">
        <v>1</v>
      </c>
      <c r="P31" s="322">
        <v>3</v>
      </c>
      <c r="Q31" s="322">
        <v>2</v>
      </c>
      <c r="R31" s="322">
        <v>0</v>
      </c>
      <c r="S31" s="322">
        <v>0</v>
      </c>
      <c r="T31" s="322">
        <v>1</v>
      </c>
      <c r="U31" s="322">
        <v>0</v>
      </c>
      <c r="V31" s="322">
        <v>3</v>
      </c>
      <c r="W31" s="322">
        <v>5</v>
      </c>
      <c r="X31" s="322">
        <v>13</v>
      </c>
      <c r="Y31" s="322">
        <v>1</v>
      </c>
      <c r="Z31" s="322">
        <v>11</v>
      </c>
      <c r="AA31" s="323"/>
      <c r="AB31" s="322">
        <v>1</v>
      </c>
      <c r="AC31" s="322">
        <v>5</v>
      </c>
      <c r="AD31" s="322">
        <v>0</v>
      </c>
      <c r="AE31" s="322">
        <v>1</v>
      </c>
      <c r="AF31" s="322">
        <v>0</v>
      </c>
      <c r="AG31" s="322">
        <v>28</v>
      </c>
      <c r="AH31" s="324">
        <v>0</v>
      </c>
      <c r="AI31" s="322">
        <v>0</v>
      </c>
      <c r="AJ31" s="322">
        <v>3</v>
      </c>
      <c r="AK31" s="322">
        <v>0</v>
      </c>
      <c r="AL31" s="322">
        <v>3</v>
      </c>
      <c r="AM31" s="322">
        <v>1</v>
      </c>
      <c r="AN31" s="363">
        <v>2</v>
      </c>
      <c r="AO31" s="363">
        <v>4</v>
      </c>
      <c r="AP31" s="363">
        <v>5</v>
      </c>
      <c r="AQ31" s="364">
        <v>13</v>
      </c>
      <c r="AR31" s="332">
        <f t="shared" si="0"/>
        <v>180</v>
      </c>
      <c r="AS31" s="327">
        <v>61</v>
      </c>
      <c r="AT31" s="322">
        <v>0</v>
      </c>
      <c r="AU31" s="365">
        <v>60</v>
      </c>
      <c r="AV31" s="322">
        <v>0</v>
      </c>
      <c r="AW31" s="366">
        <v>0</v>
      </c>
      <c r="AX31" s="329">
        <f t="shared" si="1"/>
        <v>301</v>
      </c>
      <c r="AY31" s="305">
        <v>1</v>
      </c>
      <c r="AZ31" s="311">
        <v>0</v>
      </c>
      <c r="BA31" s="333">
        <f t="shared" si="2"/>
        <v>302</v>
      </c>
      <c r="BB31" s="367"/>
    </row>
    <row r="32" spans="1:54" s="237" customFormat="1" ht="24" customHeight="1">
      <c r="A32" s="267" t="s">
        <v>201</v>
      </c>
      <c r="B32" s="368">
        <v>14</v>
      </c>
      <c r="C32" s="261">
        <v>0</v>
      </c>
      <c r="D32" s="261">
        <v>0</v>
      </c>
      <c r="E32" s="369">
        <v>3</v>
      </c>
      <c r="F32" s="369">
        <v>0</v>
      </c>
      <c r="G32" s="369">
        <v>0</v>
      </c>
      <c r="H32" s="369">
        <v>0</v>
      </c>
      <c r="I32" s="369">
        <v>0</v>
      </c>
      <c r="J32" s="369">
        <v>0</v>
      </c>
      <c r="K32" s="369">
        <v>7</v>
      </c>
      <c r="L32" s="369">
        <v>0</v>
      </c>
      <c r="M32" s="369">
        <v>4</v>
      </c>
      <c r="N32" s="369">
        <v>2</v>
      </c>
      <c r="O32" s="369">
        <v>0</v>
      </c>
      <c r="P32" s="369">
        <v>2</v>
      </c>
      <c r="Q32" s="369">
        <v>1</v>
      </c>
      <c r="R32" s="369">
        <v>1</v>
      </c>
      <c r="S32" s="369">
        <v>0</v>
      </c>
      <c r="T32" s="369">
        <v>0</v>
      </c>
      <c r="U32" s="369">
        <v>0</v>
      </c>
      <c r="V32" s="369">
        <v>3</v>
      </c>
      <c r="W32" s="369">
        <v>13</v>
      </c>
      <c r="X32" s="369">
        <v>9</v>
      </c>
      <c r="Y32" s="369">
        <v>0</v>
      </c>
      <c r="Z32" s="369">
        <v>15</v>
      </c>
      <c r="AA32" s="369">
        <v>31</v>
      </c>
      <c r="AB32" s="282"/>
      <c r="AC32" s="361"/>
      <c r="AD32" s="369">
        <v>0</v>
      </c>
      <c r="AE32" s="369">
        <v>1</v>
      </c>
      <c r="AF32" s="369">
        <v>0</v>
      </c>
      <c r="AG32" s="369">
        <v>0</v>
      </c>
      <c r="AH32" s="370">
        <v>0</v>
      </c>
      <c r="AI32" s="369">
        <v>20</v>
      </c>
      <c r="AJ32" s="369">
        <v>5</v>
      </c>
      <c r="AK32" s="369">
        <v>0</v>
      </c>
      <c r="AL32" s="369">
        <v>1</v>
      </c>
      <c r="AM32" s="369">
        <v>7</v>
      </c>
      <c r="AN32" s="369">
        <v>0</v>
      </c>
      <c r="AO32" s="369">
        <v>0</v>
      </c>
      <c r="AP32" s="369">
        <v>4</v>
      </c>
      <c r="AQ32" s="292">
        <v>15</v>
      </c>
      <c r="AR32" s="275">
        <f t="shared" si="0"/>
        <v>158</v>
      </c>
      <c r="AS32" s="261">
        <v>0</v>
      </c>
      <c r="AT32" s="369">
        <v>0</v>
      </c>
      <c r="AU32" s="369">
        <v>0</v>
      </c>
      <c r="AV32" s="371">
        <v>0</v>
      </c>
      <c r="AW32" s="372">
        <v>0</v>
      </c>
      <c r="AX32" s="373">
        <f t="shared" si="1"/>
        <v>158</v>
      </c>
      <c r="AY32" s="368">
        <v>2</v>
      </c>
      <c r="AZ32" s="311">
        <v>0</v>
      </c>
      <c r="BA32" s="297">
        <f t="shared" si="2"/>
        <v>160</v>
      </c>
      <c r="BB32" s="279"/>
    </row>
    <row r="33" spans="1:54" ht="24" customHeight="1">
      <c r="A33" s="267" t="s">
        <v>223</v>
      </c>
      <c r="B33" s="320">
        <v>25</v>
      </c>
      <c r="C33" s="327">
        <v>0</v>
      </c>
      <c r="D33" s="327">
        <v>0</v>
      </c>
      <c r="E33" s="322">
        <v>6</v>
      </c>
      <c r="F33" s="322">
        <v>0</v>
      </c>
      <c r="G33" s="322">
        <v>0</v>
      </c>
      <c r="H33" s="322">
        <v>0</v>
      </c>
      <c r="I33" s="322">
        <v>0</v>
      </c>
      <c r="J33" s="322">
        <v>0</v>
      </c>
      <c r="K33" s="322">
        <v>8</v>
      </c>
      <c r="L33" s="322">
        <v>0</v>
      </c>
      <c r="M33" s="322">
        <v>0</v>
      </c>
      <c r="N33" s="322">
        <v>1</v>
      </c>
      <c r="O33" s="322">
        <v>0</v>
      </c>
      <c r="P33" s="322">
        <v>0</v>
      </c>
      <c r="Q33" s="322">
        <v>5</v>
      </c>
      <c r="R33" s="322">
        <v>0</v>
      </c>
      <c r="S33" s="322">
        <v>0</v>
      </c>
      <c r="T33" s="322">
        <v>3</v>
      </c>
      <c r="U33" s="322">
        <v>0</v>
      </c>
      <c r="V33" s="322">
        <v>5</v>
      </c>
      <c r="W33" s="322">
        <v>4</v>
      </c>
      <c r="X33" s="322">
        <v>3</v>
      </c>
      <c r="Y33" s="322">
        <v>0</v>
      </c>
      <c r="Z33" s="322">
        <v>11</v>
      </c>
      <c r="AA33" s="322">
        <v>20</v>
      </c>
      <c r="AB33" s="323"/>
      <c r="AC33" s="323"/>
      <c r="AD33" s="322">
        <v>0</v>
      </c>
      <c r="AE33" s="322">
        <v>0</v>
      </c>
      <c r="AF33" s="322">
        <v>1</v>
      </c>
      <c r="AG33" s="322">
        <v>0</v>
      </c>
      <c r="AH33" s="324">
        <v>0</v>
      </c>
      <c r="AI33" s="322">
        <v>6</v>
      </c>
      <c r="AJ33" s="322">
        <v>0</v>
      </c>
      <c r="AK33" s="322">
        <v>1</v>
      </c>
      <c r="AL33" s="322">
        <v>0</v>
      </c>
      <c r="AM33" s="322">
        <v>4</v>
      </c>
      <c r="AN33" s="322">
        <v>0</v>
      </c>
      <c r="AO33" s="322">
        <v>0</v>
      </c>
      <c r="AP33" s="322">
        <v>4</v>
      </c>
      <c r="AQ33" s="325">
        <v>6</v>
      </c>
      <c r="AR33" s="329">
        <f t="shared" si="0"/>
        <v>113</v>
      </c>
      <c r="AS33" s="327">
        <v>0</v>
      </c>
      <c r="AT33" s="322">
        <v>0</v>
      </c>
      <c r="AU33" s="322">
        <v>11</v>
      </c>
      <c r="AV33" s="365">
        <v>0</v>
      </c>
      <c r="AW33" s="366">
        <v>0</v>
      </c>
      <c r="AX33" s="329">
        <f t="shared" si="1"/>
        <v>124</v>
      </c>
      <c r="AY33" s="305">
        <v>2</v>
      </c>
      <c r="AZ33" s="311">
        <v>0</v>
      </c>
      <c r="BA33" s="333">
        <f t="shared" si="2"/>
        <v>126</v>
      </c>
      <c r="BB33" s="367"/>
    </row>
    <row r="34" spans="1:54" s="237" customFormat="1" ht="24" customHeight="1">
      <c r="A34" s="267" t="s">
        <v>202</v>
      </c>
      <c r="B34" s="374">
        <v>14</v>
      </c>
      <c r="C34" s="375">
        <v>0</v>
      </c>
      <c r="D34" s="375">
        <v>0</v>
      </c>
      <c r="E34" s="376">
        <v>8</v>
      </c>
      <c r="F34" s="376">
        <v>1</v>
      </c>
      <c r="G34" s="376">
        <v>0</v>
      </c>
      <c r="H34" s="376">
        <v>0</v>
      </c>
      <c r="I34" s="376">
        <v>0</v>
      </c>
      <c r="J34" s="376">
        <v>0</v>
      </c>
      <c r="K34" s="376">
        <v>9</v>
      </c>
      <c r="L34" s="376">
        <v>0</v>
      </c>
      <c r="M34" s="376">
        <v>2</v>
      </c>
      <c r="N34" s="376">
        <v>0</v>
      </c>
      <c r="O34" s="376">
        <v>1</v>
      </c>
      <c r="P34" s="376">
        <v>3</v>
      </c>
      <c r="Q34" s="376">
        <v>4</v>
      </c>
      <c r="R34" s="376">
        <v>0</v>
      </c>
      <c r="S34" s="376">
        <v>0</v>
      </c>
      <c r="T34" s="376">
        <v>0</v>
      </c>
      <c r="U34" s="376">
        <v>0</v>
      </c>
      <c r="V34" s="376">
        <v>1</v>
      </c>
      <c r="W34" s="376">
        <v>14</v>
      </c>
      <c r="X34" s="376">
        <v>15</v>
      </c>
      <c r="Y34" s="376">
        <v>0</v>
      </c>
      <c r="Z34" s="376">
        <v>15</v>
      </c>
      <c r="AA34" s="376">
        <v>1</v>
      </c>
      <c r="AB34" s="376">
        <v>28</v>
      </c>
      <c r="AC34" s="376">
        <v>21</v>
      </c>
      <c r="AD34" s="377"/>
      <c r="AE34" s="377"/>
      <c r="AF34" s="376">
        <v>1</v>
      </c>
      <c r="AG34" s="376">
        <v>0</v>
      </c>
      <c r="AH34" s="378">
        <v>0</v>
      </c>
      <c r="AI34" s="376">
        <v>0</v>
      </c>
      <c r="AJ34" s="376">
        <v>0</v>
      </c>
      <c r="AK34" s="376">
        <v>1</v>
      </c>
      <c r="AL34" s="376">
        <v>28</v>
      </c>
      <c r="AM34" s="376">
        <v>4</v>
      </c>
      <c r="AN34" s="376">
        <v>8</v>
      </c>
      <c r="AO34" s="376">
        <v>13</v>
      </c>
      <c r="AP34" s="376">
        <v>15</v>
      </c>
      <c r="AQ34" s="362">
        <v>43</v>
      </c>
      <c r="AR34" s="304">
        <f t="shared" si="0"/>
        <v>250</v>
      </c>
      <c r="AS34" s="375">
        <v>10</v>
      </c>
      <c r="AT34" s="376">
        <v>1</v>
      </c>
      <c r="AU34" s="379">
        <v>27</v>
      </c>
      <c r="AV34" s="376">
        <v>0</v>
      </c>
      <c r="AW34" s="380">
        <v>0</v>
      </c>
      <c r="AX34" s="381">
        <f t="shared" si="1"/>
        <v>288</v>
      </c>
      <c r="AY34" s="374">
        <v>0</v>
      </c>
      <c r="AZ34" s="382">
        <v>0</v>
      </c>
      <c r="BA34" s="297">
        <f t="shared" si="2"/>
        <v>288</v>
      </c>
      <c r="BB34" s="279"/>
    </row>
    <row r="35" spans="1:54" s="237" customFormat="1" ht="24" customHeight="1">
      <c r="A35" s="267" t="s">
        <v>203</v>
      </c>
      <c r="B35" s="305">
        <v>38</v>
      </c>
      <c r="C35" s="309">
        <v>0</v>
      </c>
      <c r="D35" s="309">
        <v>0</v>
      </c>
      <c r="E35" s="306">
        <v>13</v>
      </c>
      <c r="F35" s="306">
        <v>0</v>
      </c>
      <c r="G35" s="306">
        <v>0</v>
      </c>
      <c r="H35" s="306">
        <v>0</v>
      </c>
      <c r="I35" s="306">
        <v>0</v>
      </c>
      <c r="J35" s="306">
        <v>0</v>
      </c>
      <c r="K35" s="306">
        <v>7</v>
      </c>
      <c r="L35" s="306">
        <v>0</v>
      </c>
      <c r="M35" s="306">
        <v>24</v>
      </c>
      <c r="N35" s="306">
        <v>3</v>
      </c>
      <c r="O35" s="306">
        <v>0</v>
      </c>
      <c r="P35" s="306">
        <v>1</v>
      </c>
      <c r="Q35" s="306">
        <v>1</v>
      </c>
      <c r="R35" s="306">
        <v>1</v>
      </c>
      <c r="S35" s="306">
        <v>0</v>
      </c>
      <c r="T35" s="306">
        <v>0</v>
      </c>
      <c r="U35" s="306">
        <v>0</v>
      </c>
      <c r="V35" s="306">
        <v>2</v>
      </c>
      <c r="W35" s="306">
        <v>27</v>
      </c>
      <c r="X35" s="306">
        <v>1</v>
      </c>
      <c r="Y35" s="306">
        <v>0</v>
      </c>
      <c r="Z35" s="306">
        <v>11</v>
      </c>
      <c r="AA35" s="306">
        <v>0</v>
      </c>
      <c r="AB35" s="306">
        <v>9</v>
      </c>
      <c r="AC35" s="306">
        <v>11</v>
      </c>
      <c r="AD35" s="361"/>
      <c r="AE35" s="361"/>
      <c r="AF35" s="306">
        <v>0</v>
      </c>
      <c r="AG35" s="306">
        <v>0</v>
      </c>
      <c r="AH35" s="350">
        <v>0</v>
      </c>
      <c r="AI35" s="306">
        <v>2</v>
      </c>
      <c r="AJ35" s="306">
        <v>5</v>
      </c>
      <c r="AK35" s="306">
        <v>0</v>
      </c>
      <c r="AL35" s="306">
        <v>10</v>
      </c>
      <c r="AM35" s="306">
        <v>2</v>
      </c>
      <c r="AN35" s="306">
        <v>1</v>
      </c>
      <c r="AO35" s="306">
        <v>14</v>
      </c>
      <c r="AP35" s="306">
        <v>1</v>
      </c>
      <c r="AQ35" s="383">
        <v>7</v>
      </c>
      <c r="AR35" s="275">
        <f t="shared" si="0"/>
        <v>191</v>
      </c>
      <c r="AS35" s="384">
        <v>54</v>
      </c>
      <c r="AT35" s="385">
        <v>1</v>
      </c>
      <c r="AU35" s="386">
        <v>19</v>
      </c>
      <c r="AV35" s="385">
        <v>0</v>
      </c>
      <c r="AW35" s="387">
        <v>0</v>
      </c>
      <c r="AX35" s="388">
        <f t="shared" si="1"/>
        <v>265</v>
      </c>
      <c r="AY35" s="389">
        <v>2</v>
      </c>
      <c r="AZ35" s="296">
        <v>0</v>
      </c>
      <c r="BA35" s="297">
        <f t="shared" si="2"/>
        <v>267</v>
      </c>
      <c r="BB35" s="279"/>
    </row>
    <row r="36" spans="1:54" s="237" customFormat="1" ht="24" customHeight="1">
      <c r="A36" s="267" t="s">
        <v>205</v>
      </c>
      <c r="B36" s="390">
        <v>14</v>
      </c>
      <c r="C36" s="391">
        <v>0</v>
      </c>
      <c r="D36" s="391">
        <v>0</v>
      </c>
      <c r="E36" s="392">
        <v>13</v>
      </c>
      <c r="F36" s="392">
        <v>2</v>
      </c>
      <c r="G36" s="392">
        <v>3</v>
      </c>
      <c r="H36" s="392">
        <v>0</v>
      </c>
      <c r="I36" s="392">
        <v>0</v>
      </c>
      <c r="J36" s="392">
        <v>0</v>
      </c>
      <c r="K36" s="392">
        <v>11</v>
      </c>
      <c r="L36" s="392">
        <v>1</v>
      </c>
      <c r="M36" s="392">
        <v>2</v>
      </c>
      <c r="N36" s="392">
        <v>4</v>
      </c>
      <c r="O36" s="392">
        <v>0</v>
      </c>
      <c r="P36" s="392">
        <v>1</v>
      </c>
      <c r="Q36" s="392">
        <v>2</v>
      </c>
      <c r="R36" s="392">
        <v>0</v>
      </c>
      <c r="S36" s="392">
        <v>0</v>
      </c>
      <c r="T36" s="392">
        <v>0</v>
      </c>
      <c r="U36" s="392">
        <v>0</v>
      </c>
      <c r="V36" s="392">
        <v>2</v>
      </c>
      <c r="W36" s="392">
        <v>12</v>
      </c>
      <c r="X36" s="392">
        <v>29</v>
      </c>
      <c r="Y36" s="392">
        <v>10</v>
      </c>
      <c r="Z36" s="392">
        <v>16</v>
      </c>
      <c r="AA36" s="392">
        <v>0</v>
      </c>
      <c r="AB36" s="392">
        <v>13</v>
      </c>
      <c r="AC36" s="392">
        <v>21</v>
      </c>
      <c r="AD36" s="392">
        <v>1</v>
      </c>
      <c r="AE36" s="392">
        <v>0</v>
      </c>
      <c r="AF36" s="393"/>
      <c r="AG36" s="392">
        <v>2</v>
      </c>
      <c r="AH36" s="394">
        <v>0</v>
      </c>
      <c r="AI36" s="395">
        <v>16</v>
      </c>
      <c r="AJ36" s="392">
        <v>4</v>
      </c>
      <c r="AK36" s="392">
        <v>3</v>
      </c>
      <c r="AL36" s="392">
        <v>14</v>
      </c>
      <c r="AM36" s="392">
        <v>3</v>
      </c>
      <c r="AN36" s="392">
        <v>14</v>
      </c>
      <c r="AO36" s="392">
        <v>6</v>
      </c>
      <c r="AP36" s="396">
        <v>2</v>
      </c>
      <c r="AQ36" s="383">
        <v>14</v>
      </c>
      <c r="AR36" s="304">
        <f t="shared" si="0"/>
        <v>235</v>
      </c>
      <c r="AS36" s="353">
        <v>12</v>
      </c>
      <c r="AT36" s="339">
        <v>1</v>
      </c>
      <c r="AU36" s="339">
        <v>20</v>
      </c>
      <c r="AV36" s="343">
        <v>0</v>
      </c>
      <c r="AW36" s="344">
        <v>0</v>
      </c>
      <c r="AX36" s="345">
        <f t="shared" si="1"/>
        <v>268</v>
      </c>
      <c r="AY36" s="346">
        <v>0</v>
      </c>
      <c r="AZ36" s="397">
        <v>0</v>
      </c>
      <c r="BA36" s="278">
        <f t="shared" si="2"/>
        <v>268</v>
      </c>
      <c r="BB36" s="279"/>
    </row>
    <row r="37" spans="1:54" s="237" customFormat="1" ht="24" customHeight="1">
      <c r="A37" s="267" t="s">
        <v>269</v>
      </c>
      <c r="B37" s="276">
        <v>0</v>
      </c>
      <c r="C37" s="298">
        <v>0</v>
      </c>
      <c r="D37" s="298">
        <v>0</v>
      </c>
      <c r="E37" s="308">
        <v>1</v>
      </c>
      <c r="F37" s="308">
        <v>0</v>
      </c>
      <c r="G37" s="308">
        <v>0</v>
      </c>
      <c r="H37" s="308">
        <v>0</v>
      </c>
      <c r="I37" s="308">
        <v>0</v>
      </c>
      <c r="J37" s="308">
        <v>0</v>
      </c>
      <c r="K37" s="308">
        <v>0</v>
      </c>
      <c r="L37" s="308">
        <v>0</v>
      </c>
      <c r="M37" s="308">
        <v>0</v>
      </c>
      <c r="N37" s="308">
        <v>0</v>
      </c>
      <c r="O37" s="308">
        <v>0</v>
      </c>
      <c r="P37" s="308">
        <v>0</v>
      </c>
      <c r="Q37" s="308">
        <v>0</v>
      </c>
      <c r="R37" s="308">
        <v>0</v>
      </c>
      <c r="S37" s="308">
        <v>0</v>
      </c>
      <c r="T37" s="308">
        <v>0</v>
      </c>
      <c r="U37" s="308">
        <v>0</v>
      </c>
      <c r="V37" s="308">
        <v>0</v>
      </c>
      <c r="W37" s="308">
        <v>0</v>
      </c>
      <c r="X37" s="308">
        <v>0</v>
      </c>
      <c r="Y37" s="308">
        <v>0</v>
      </c>
      <c r="Z37" s="308">
        <v>0</v>
      </c>
      <c r="AA37" s="308">
        <v>0</v>
      </c>
      <c r="AB37" s="308">
        <v>0</v>
      </c>
      <c r="AC37" s="308">
        <v>0</v>
      </c>
      <c r="AD37" s="308">
        <v>0</v>
      </c>
      <c r="AE37" s="308">
        <v>0</v>
      </c>
      <c r="AF37" s="308">
        <v>0</v>
      </c>
      <c r="AG37" s="398"/>
      <c r="AH37" s="399">
        <v>0</v>
      </c>
      <c r="AI37" s="308">
        <v>0</v>
      </c>
      <c r="AJ37" s="308">
        <v>1</v>
      </c>
      <c r="AK37" s="308">
        <v>0</v>
      </c>
      <c r="AL37" s="308">
        <v>0</v>
      </c>
      <c r="AM37" s="308">
        <v>0</v>
      </c>
      <c r="AN37" s="308">
        <v>0</v>
      </c>
      <c r="AO37" s="308">
        <v>0</v>
      </c>
      <c r="AP37" s="308">
        <v>0</v>
      </c>
      <c r="AQ37" s="308">
        <v>0</v>
      </c>
      <c r="AR37" s="275">
        <f t="shared" si="0"/>
        <v>2</v>
      </c>
      <c r="AS37" s="349">
        <v>0</v>
      </c>
      <c r="AT37" s="349">
        <v>0</v>
      </c>
      <c r="AU37" s="349">
        <v>0</v>
      </c>
      <c r="AV37" s="349">
        <v>0</v>
      </c>
      <c r="AW37" s="349">
        <v>0</v>
      </c>
      <c r="AX37" s="275">
        <f t="shared" si="1"/>
        <v>2</v>
      </c>
      <c r="AY37" s="276">
        <v>0</v>
      </c>
      <c r="AZ37" s="347">
        <v>0</v>
      </c>
      <c r="BA37" s="297">
        <f t="shared" si="2"/>
        <v>2</v>
      </c>
      <c r="BB37" s="279"/>
    </row>
    <row r="38" spans="1:54" s="237" customFormat="1" ht="24" customHeight="1">
      <c r="A38" s="267" t="s">
        <v>207</v>
      </c>
      <c r="B38" s="276">
        <v>0</v>
      </c>
      <c r="C38" s="308">
        <v>0</v>
      </c>
      <c r="D38" s="308">
        <v>0</v>
      </c>
      <c r="E38" s="308">
        <v>0</v>
      </c>
      <c r="F38" s="308">
        <v>0</v>
      </c>
      <c r="G38" s="308">
        <v>0</v>
      </c>
      <c r="H38" s="308">
        <v>0</v>
      </c>
      <c r="I38" s="308">
        <v>0</v>
      </c>
      <c r="J38" s="308">
        <v>0</v>
      </c>
      <c r="K38" s="308">
        <v>0</v>
      </c>
      <c r="L38" s="308">
        <v>0</v>
      </c>
      <c r="M38" s="308">
        <v>0</v>
      </c>
      <c r="N38" s="308">
        <v>0</v>
      </c>
      <c r="O38" s="308">
        <v>0</v>
      </c>
      <c r="P38" s="308">
        <v>0</v>
      </c>
      <c r="Q38" s="308">
        <v>0</v>
      </c>
      <c r="R38" s="308">
        <v>0</v>
      </c>
      <c r="S38" s="308">
        <v>0</v>
      </c>
      <c r="T38" s="308">
        <v>0</v>
      </c>
      <c r="U38" s="308">
        <v>0</v>
      </c>
      <c r="V38" s="308">
        <v>0</v>
      </c>
      <c r="W38" s="308">
        <v>0</v>
      </c>
      <c r="X38" s="308">
        <v>0</v>
      </c>
      <c r="Y38" s="308">
        <v>0</v>
      </c>
      <c r="Z38" s="308">
        <v>0</v>
      </c>
      <c r="AA38" s="308">
        <v>0</v>
      </c>
      <c r="AB38" s="308">
        <v>0</v>
      </c>
      <c r="AC38" s="308">
        <v>0</v>
      </c>
      <c r="AD38" s="308">
        <v>0</v>
      </c>
      <c r="AE38" s="308">
        <v>0</v>
      </c>
      <c r="AF38" s="308">
        <v>0</v>
      </c>
      <c r="AG38" s="308">
        <v>0</v>
      </c>
      <c r="AH38" s="400"/>
      <c r="AI38" s="308">
        <v>0</v>
      </c>
      <c r="AJ38" s="308">
        <v>0</v>
      </c>
      <c r="AK38" s="308">
        <v>0</v>
      </c>
      <c r="AL38" s="308">
        <v>0</v>
      </c>
      <c r="AM38" s="308">
        <v>0</v>
      </c>
      <c r="AN38" s="308">
        <v>0</v>
      </c>
      <c r="AO38" s="308">
        <v>0</v>
      </c>
      <c r="AP38" s="308">
        <v>0</v>
      </c>
      <c r="AQ38" s="383">
        <v>0</v>
      </c>
      <c r="AR38" s="275">
        <f t="shared" si="0"/>
        <v>0</v>
      </c>
      <c r="AS38" s="349">
        <v>0</v>
      </c>
      <c r="AT38" s="308">
        <v>0</v>
      </c>
      <c r="AU38" s="308">
        <v>0</v>
      </c>
      <c r="AV38" s="308">
        <v>0</v>
      </c>
      <c r="AW38" s="277">
        <v>0</v>
      </c>
      <c r="AX38" s="275">
        <f t="shared" si="1"/>
        <v>0</v>
      </c>
      <c r="AY38" s="276">
        <v>0</v>
      </c>
      <c r="AZ38" s="347">
        <v>0</v>
      </c>
      <c r="BA38" s="297">
        <f t="shared" si="2"/>
        <v>0</v>
      </c>
      <c r="BB38" s="279"/>
    </row>
    <row r="39" spans="1:54" ht="24" customHeight="1">
      <c r="A39" s="267" t="s">
        <v>211</v>
      </c>
      <c r="B39" s="305">
        <v>20</v>
      </c>
      <c r="C39" s="309">
        <v>0</v>
      </c>
      <c r="D39" s="309">
        <v>0</v>
      </c>
      <c r="E39" s="306">
        <v>4</v>
      </c>
      <c r="F39" s="308">
        <v>0</v>
      </c>
      <c r="G39" s="308">
        <v>0</v>
      </c>
      <c r="H39" s="308">
        <v>1</v>
      </c>
      <c r="I39" s="308">
        <v>0</v>
      </c>
      <c r="J39" s="308">
        <v>0</v>
      </c>
      <c r="K39" s="306">
        <v>6</v>
      </c>
      <c r="L39" s="306">
        <v>7</v>
      </c>
      <c r="M39" s="306">
        <v>2</v>
      </c>
      <c r="N39" s="308">
        <v>0</v>
      </c>
      <c r="O39" s="308">
        <v>0</v>
      </c>
      <c r="P39" s="306">
        <v>0</v>
      </c>
      <c r="Q39" s="306">
        <v>0</v>
      </c>
      <c r="R39" s="306">
        <v>0</v>
      </c>
      <c r="S39" s="308">
        <v>0</v>
      </c>
      <c r="T39" s="308">
        <v>0</v>
      </c>
      <c r="U39" s="308">
        <v>0</v>
      </c>
      <c r="V39" s="306">
        <v>5</v>
      </c>
      <c r="W39" s="306">
        <v>34</v>
      </c>
      <c r="X39" s="306">
        <v>18</v>
      </c>
      <c r="Y39" s="308">
        <v>0</v>
      </c>
      <c r="Z39" s="306">
        <v>13</v>
      </c>
      <c r="AA39" s="306">
        <v>6</v>
      </c>
      <c r="AB39" s="306">
        <v>8</v>
      </c>
      <c r="AC39" s="306">
        <v>14</v>
      </c>
      <c r="AD39" s="308">
        <v>0</v>
      </c>
      <c r="AE39" s="308">
        <v>1</v>
      </c>
      <c r="AF39" s="306">
        <v>5</v>
      </c>
      <c r="AG39" s="306">
        <v>1</v>
      </c>
      <c r="AH39" s="350">
        <v>0</v>
      </c>
      <c r="AI39" s="361"/>
      <c r="AJ39" s="306">
        <v>3</v>
      </c>
      <c r="AK39" s="306">
        <v>0</v>
      </c>
      <c r="AL39" s="306">
        <v>3</v>
      </c>
      <c r="AM39" s="306">
        <v>13</v>
      </c>
      <c r="AN39" s="306">
        <v>4</v>
      </c>
      <c r="AO39" s="306">
        <v>8</v>
      </c>
      <c r="AP39" s="369">
        <v>2</v>
      </c>
      <c r="AQ39" s="362">
        <v>11</v>
      </c>
      <c r="AR39" s="275">
        <f t="shared" si="0"/>
        <v>189</v>
      </c>
      <c r="AS39" s="261">
        <v>118</v>
      </c>
      <c r="AT39" s="369">
        <v>1</v>
      </c>
      <c r="AU39" s="371">
        <v>88</v>
      </c>
      <c r="AV39" s="308">
        <v>0</v>
      </c>
      <c r="AW39" s="277">
        <v>0</v>
      </c>
      <c r="AX39" s="373">
        <f t="shared" si="1"/>
        <v>396</v>
      </c>
      <c r="AY39" s="368">
        <v>0</v>
      </c>
      <c r="AZ39" s="311">
        <v>0</v>
      </c>
      <c r="BA39" s="297">
        <f t="shared" si="2"/>
        <v>396</v>
      </c>
      <c r="BB39" s="401"/>
    </row>
    <row r="40" spans="1:54" s="237" customFormat="1" ht="24" customHeight="1">
      <c r="A40" s="267" t="s">
        <v>288</v>
      </c>
      <c r="B40" s="402">
        <v>47</v>
      </c>
      <c r="C40" s="403">
        <v>0</v>
      </c>
      <c r="D40" s="403">
        <v>0</v>
      </c>
      <c r="E40" s="404">
        <v>12</v>
      </c>
      <c r="F40" s="404">
        <v>0</v>
      </c>
      <c r="G40" s="404">
        <v>0</v>
      </c>
      <c r="H40" s="404">
        <v>0</v>
      </c>
      <c r="I40" s="404">
        <v>0</v>
      </c>
      <c r="J40" s="404">
        <v>0</v>
      </c>
      <c r="K40" s="404">
        <v>3</v>
      </c>
      <c r="L40" s="404">
        <v>0</v>
      </c>
      <c r="M40" s="404">
        <v>0</v>
      </c>
      <c r="N40" s="404">
        <v>0</v>
      </c>
      <c r="O40" s="404">
        <v>0</v>
      </c>
      <c r="P40" s="404">
        <v>2</v>
      </c>
      <c r="Q40" s="404">
        <v>0</v>
      </c>
      <c r="R40" s="404">
        <v>0</v>
      </c>
      <c r="S40" s="404">
        <v>0</v>
      </c>
      <c r="T40" s="404">
        <v>0</v>
      </c>
      <c r="U40" s="404">
        <v>0</v>
      </c>
      <c r="V40" s="404">
        <v>1</v>
      </c>
      <c r="W40" s="404">
        <v>3</v>
      </c>
      <c r="X40" s="404">
        <v>2</v>
      </c>
      <c r="Y40" s="404">
        <v>1</v>
      </c>
      <c r="Z40" s="404">
        <v>4</v>
      </c>
      <c r="AA40" s="404">
        <v>0</v>
      </c>
      <c r="AB40" s="404">
        <v>1</v>
      </c>
      <c r="AC40" s="404">
        <v>5</v>
      </c>
      <c r="AD40" s="404">
        <v>1</v>
      </c>
      <c r="AE40" s="404">
        <v>4</v>
      </c>
      <c r="AF40" s="404">
        <v>2</v>
      </c>
      <c r="AG40" s="404">
        <v>0</v>
      </c>
      <c r="AH40" s="405">
        <v>0</v>
      </c>
      <c r="AI40" s="404">
        <v>2</v>
      </c>
      <c r="AJ40" s="406"/>
      <c r="AK40" s="404">
        <v>5</v>
      </c>
      <c r="AL40" s="404">
        <v>4</v>
      </c>
      <c r="AM40" s="404">
        <v>0</v>
      </c>
      <c r="AN40" s="404">
        <v>0</v>
      </c>
      <c r="AO40" s="404">
        <v>1</v>
      </c>
      <c r="AP40" s="404">
        <v>0</v>
      </c>
      <c r="AQ40" s="407">
        <v>3</v>
      </c>
      <c r="AR40" s="408">
        <f t="shared" si="0"/>
        <v>103</v>
      </c>
      <c r="AS40" s="403">
        <v>67</v>
      </c>
      <c r="AT40" s="404">
        <v>1</v>
      </c>
      <c r="AU40" s="404">
        <v>99</v>
      </c>
      <c r="AV40" s="409">
        <v>0</v>
      </c>
      <c r="AW40" s="410">
        <v>0</v>
      </c>
      <c r="AX40" s="411">
        <f t="shared" si="1"/>
        <v>270</v>
      </c>
      <c r="AY40" s="412">
        <v>0</v>
      </c>
      <c r="AZ40" s="413">
        <v>5</v>
      </c>
      <c r="BA40" s="333">
        <f t="shared" si="2"/>
        <v>275</v>
      </c>
      <c r="BB40" s="279"/>
    </row>
    <row r="41" spans="1:54" s="237" customFormat="1" ht="24" customHeight="1">
      <c r="A41" s="267" t="s">
        <v>247</v>
      </c>
      <c r="B41" s="276">
        <v>0</v>
      </c>
      <c r="C41" s="349">
        <v>0</v>
      </c>
      <c r="D41" s="349">
        <v>0</v>
      </c>
      <c r="E41" s="308">
        <v>0</v>
      </c>
      <c r="F41" s="308">
        <v>0</v>
      </c>
      <c r="G41" s="308">
        <v>0</v>
      </c>
      <c r="H41" s="308">
        <v>0</v>
      </c>
      <c r="I41" s="308">
        <v>0</v>
      </c>
      <c r="J41" s="308">
        <v>0</v>
      </c>
      <c r="K41" s="308">
        <v>0</v>
      </c>
      <c r="L41" s="308">
        <v>0</v>
      </c>
      <c r="M41" s="308">
        <v>0</v>
      </c>
      <c r="N41" s="308">
        <v>0</v>
      </c>
      <c r="O41" s="308">
        <v>0</v>
      </c>
      <c r="P41" s="308">
        <v>0</v>
      </c>
      <c r="Q41" s="308">
        <v>0</v>
      </c>
      <c r="R41" s="308">
        <v>0</v>
      </c>
      <c r="S41" s="308">
        <v>0</v>
      </c>
      <c r="T41" s="308">
        <v>0</v>
      </c>
      <c r="U41" s="308">
        <v>0</v>
      </c>
      <c r="V41" s="308">
        <v>0</v>
      </c>
      <c r="W41" s="308">
        <v>0</v>
      </c>
      <c r="X41" s="308">
        <v>0</v>
      </c>
      <c r="Y41" s="308">
        <v>0</v>
      </c>
      <c r="Z41" s="308">
        <v>0</v>
      </c>
      <c r="AA41" s="308">
        <v>0</v>
      </c>
      <c r="AB41" s="308">
        <v>0</v>
      </c>
      <c r="AC41" s="308">
        <v>0</v>
      </c>
      <c r="AD41" s="308">
        <v>0</v>
      </c>
      <c r="AE41" s="308">
        <v>0</v>
      </c>
      <c r="AF41" s="308">
        <v>0</v>
      </c>
      <c r="AG41" s="308">
        <v>0</v>
      </c>
      <c r="AH41" s="399">
        <v>0</v>
      </c>
      <c r="AI41" s="308">
        <v>0</v>
      </c>
      <c r="AJ41" s="308">
        <v>0</v>
      </c>
      <c r="AK41" s="282"/>
      <c r="AL41" s="308">
        <v>0</v>
      </c>
      <c r="AM41" s="308">
        <v>0</v>
      </c>
      <c r="AN41" s="308">
        <v>0</v>
      </c>
      <c r="AO41" s="308">
        <v>0</v>
      </c>
      <c r="AP41" s="308">
        <v>0</v>
      </c>
      <c r="AQ41" s="292">
        <v>0</v>
      </c>
      <c r="AR41" s="285">
        <f t="shared" si="0"/>
        <v>0</v>
      </c>
      <c r="AS41" s="349">
        <v>0</v>
      </c>
      <c r="AT41" s="308">
        <v>0</v>
      </c>
      <c r="AU41" s="308">
        <v>0</v>
      </c>
      <c r="AV41" s="308">
        <v>0</v>
      </c>
      <c r="AW41" s="277">
        <v>0</v>
      </c>
      <c r="AX41" s="275">
        <f t="shared" si="1"/>
        <v>0</v>
      </c>
      <c r="AY41" s="276">
        <v>1</v>
      </c>
      <c r="AZ41" s="347">
        <v>0</v>
      </c>
      <c r="BA41" s="297">
        <f t="shared" si="2"/>
        <v>1</v>
      </c>
      <c r="BB41" s="279"/>
    </row>
    <row r="42" spans="1:54" s="237" customFormat="1" ht="24" customHeight="1">
      <c r="A42" s="267" t="s">
        <v>208</v>
      </c>
      <c r="B42" s="305">
        <v>21</v>
      </c>
      <c r="C42" s="309">
        <v>0</v>
      </c>
      <c r="D42" s="309">
        <v>0</v>
      </c>
      <c r="E42" s="306">
        <v>17</v>
      </c>
      <c r="F42" s="306">
        <v>2</v>
      </c>
      <c r="G42" s="306">
        <v>2</v>
      </c>
      <c r="H42" s="306">
        <v>2</v>
      </c>
      <c r="I42" s="306">
        <v>0</v>
      </c>
      <c r="J42" s="306">
        <v>0</v>
      </c>
      <c r="K42" s="306">
        <v>10</v>
      </c>
      <c r="L42" s="306">
        <v>1</v>
      </c>
      <c r="M42" s="306">
        <v>2</v>
      </c>
      <c r="N42" s="306">
        <v>1</v>
      </c>
      <c r="O42" s="306">
        <v>1</v>
      </c>
      <c r="P42" s="306">
        <v>3</v>
      </c>
      <c r="Q42" s="306">
        <v>3</v>
      </c>
      <c r="R42" s="306">
        <v>1</v>
      </c>
      <c r="S42" s="306">
        <v>0</v>
      </c>
      <c r="T42" s="306">
        <v>4</v>
      </c>
      <c r="U42" s="306">
        <v>0</v>
      </c>
      <c r="V42" s="306">
        <v>3</v>
      </c>
      <c r="W42" s="306">
        <v>13</v>
      </c>
      <c r="X42" s="306">
        <v>8</v>
      </c>
      <c r="Y42" s="306">
        <v>1</v>
      </c>
      <c r="Z42" s="306">
        <v>3</v>
      </c>
      <c r="AA42" s="306">
        <v>2</v>
      </c>
      <c r="AB42" s="306">
        <v>15</v>
      </c>
      <c r="AC42" s="306">
        <v>15</v>
      </c>
      <c r="AD42" s="306">
        <v>1</v>
      </c>
      <c r="AE42" s="306">
        <v>1</v>
      </c>
      <c r="AF42" s="306">
        <v>7</v>
      </c>
      <c r="AG42" s="306">
        <v>3</v>
      </c>
      <c r="AH42" s="350">
        <v>0</v>
      </c>
      <c r="AI42" s="306">
        <v>2</v>
      </c>
      <c r="AJ42" s="306">
        <v>5</v>
      </c>
      <c r="AK42" s="306">
        <v>1</v>
      </c>
      <c r="AL42" s="282"/>
      <c r="AM42" s="306">
        <v>4</v>
      </c>
      <c r="AN42" s="306">
        <v>10</v>
      </c>
      <c r="AO42" s="306">
        <v>17</v>
      </c>
      <c r="AP42" s="306">
        <v>15</v>
      </c>
      <c r="AQ42" s="292">
        <v>34</v>
      </c>
      <c r="AR42" s="285">
        <f t="shared" si="0"/>
        <v>230</v>
      </c>
      <c r="AS42" s="309">
        <v>3</v>
      </c>
      <c r="AT42" s="306">
        <v>2</v>
      </c>
      <c r="AU42" s="306">
        <v>53</v>
      </c>
      <c r="AV42" s="308">
        <v>0</v>
      </c>
      <c r="AW42" s="352">
        <v>0</v>
      </c>
      <c r="AX42" s="310">
        <f t="shared" si="1"/>
        <v>288</v>
      </c>
      <c r="AY42" s="305">
        <v>0</v>
      </c>
      <c r="AZ42" s="311">
        <v>26</v>
      </c>
      <c r="BA42" s="297">
        <f t="shared" si="2"/>
        <v>314</v>
      </c>
      <c r="BB42" s="414"/>
    </row>
    <row r="43" spans="1:54" s="237" customFormat="1" ht="24" customHeight="1">
      <c r="A43" s="267" t="s">
        <v>209</v>
      </c>
      <c r="B43" s="415">
        <v>11</v>
      </c>
      <c r="C43" s="416">
        <v>0</v>
      </c>
      <c r="D43" s="416">
        <v>0</v>
      </c>
      <c r="E43" s="417">
        <v>9</v>
      </c>
      <c r="F43" s="417">
        <v>0</v>
      </c>
      <c r="G43" s="417">
        <v>0</v>
      </c>
      <c r="H43" s="417">
        <v>0</v>
      </c>
      <c r="I43" s="417">
        <v>0</v>
      </c>
      <c r="J43" s="417">
        <v>0</v>
      </c>
      <c r="K43" s="417">
        <v>2</v>
      </c>
      <c r="L43" s="417">
        <v>0</v>
      </c>
      <c r="M43" s="417">
        <v>3</v>
      </c>
      <c r="N43" s="417">
        <v>1</v>
      </c>
      <c r="O43" s="417">
        <v>0</v>
      </c>
      <c r="P43" s="417">
        <v>1</v>
      </c>
      <c r="Q43" s="417">
        <v>0</v>
      </c>
      <c r="R43" s="417">
        <v>0</v>
      </c>
      <c r="S43" s="417">
        <v>0</v>
      </c>
      <c r="T43" s="417">
        <v>0</v>
      </c>
      <c r="U43" s="417">
        <v>0</v>
      </c>
      <c r="V43" s="417">
        <v>0</v>
      </c>
      <c r="W43" s="417">
        <v>15</v>
      </c>
      <c r="X43" s="417">
        <v>3</v>
      </c>
      <c r="Y43" s="417">
        <v>0</v>
      </c>
      <c r="Z43" s="417">
        <v>1</v>
      </c>
      <c r="AA43" s="417">
        <v>0</v>
      </c>
      <c r="AB43" s="417">
        <v>4</v>
      </c>
      <c r="AC43" s="417">
        <v>10</v>
      </c>
      <c r="AD43" s="417">
        <v>1</v>
      </c>
      <c r="AE43" s="417">
        <v>0</v>
      </c>
      <c r="AF43" s="417">
        <v>2</v>
      </c>
      <c r="AG43" s="417">
        <v>0</v>
      </c>
      <c r="AH43" s="418">
        <v>0</v>
      </c>
      <c r="AI43" s="419">
        <v>8</v>
      </c>
      <c r="AJ43" s="417">
        <v>1</v>
      </c>
      <c r="AK43" s="417">
        <v>7</v>
      </c>
      <c r="AL43" s="417">
        <v>4</v>
      </c>
      <c r="AM43" s="420"/>
      <c r="AN43" s="417">
        <v>2</v>
      </c>
      <c r="AO43" s="417">
        <v>3</v>
      </c>
      <c r="AP43" s="421">
        <v>4</v>
      </c>
      <c r="AQ43" s="325">
        <v>3</v>
      </c>
      <c r="AR43" s="329">
        <f t="shared" si="0"/>
        <v>95</v>
      </c>
      <c r="AS43" s="416">
        <v>38</v>
      </c>
      <c r="AT43" s="417">
        <v>1</v>
      </c>
      <c r="AU43" s="417">
        <v>4</v>
      </c>
      <c r="AV43" s="365">
        <v>0</v>
      </c>
      <c r="AW43" s="422">
        <v>0</v>
      </c>
      <c r="AX43" s="329">
        <f t="shared" si="1"/>
        <v>138</v>
      </c>
      <c r="AY43" s="305">
        <v>0</v>
      </c>
      <c r="AZ43" s="311">
        <v>0</v>
      </c>
      <c r="BA43" s="333">
        <f t="shared" si="2"/>
        <v>138</v>
      </c>
      <c r="BB43" s="367"/>
    </row>
    <row r="44" spans="1:54" s="237" customFormat="1" ht="24" customHeight="1">
      <c r="A44" s="267" t="s">
        <v>212</v>
      </c>
      <c r="B44" s="338">
        <v>3</v>
      </c>
      <c r="C44" s="298">
        <v>0</v>
      </c>
      <c r="D44" s="298">
        <v>0</v>
      </c>
      <c r="E44" s="339">
        <v>4</v>
      </c>
      <c r="F44" s="339">
        <v>0</v>
      </c>
      <c r="G44" s="339">
        <v>0</v>
      </c>
      <c r="H44" s="339">
        <v>0</v>
      </c>
      <c r="I44" s="339">
        <v>0</v>
      </c>
      <c r="J44" s="339">
        <v>0</v>
      </c>
      <c r="K44" s="339">
        <v>31</v>
      </c>
      <c r="L44" s="339">
        <v>0</v>
      </c>
      <c r="M44" s="339">
        <v>0</v>
      </c>
      <c r="N44" s="339">
        <v>0</v>
      </c>
      <c r="O44" s="339">
        <v>1</v>
      </c>
      <c r="P44" s="339">
        <v>0</v>
      </c>
      <c r="Q44" s="339">
        <v>1</v>
      </c>
      <c r="R44" s="339">
        <v>0</v>
      </c>
      <c r="S44" s="339">
        <v>0</v>
      </c>
      <c r="T44" s="339">
        <v>0</v>
      </c>
      <c r="U44" s="339">
        <v>0</v>
      </c>
      <c r="V44" s="339">
        <v>0</v>
      </c>
      <c r="W44" s="339">
        <v>2</v>
      </c>
      <c r="X44" s="339">
        <v>2</v>
      </c>
      <c r="Y44" s="339">
        <v>0</v>
      </c>
      <c r="Z44" s="339">
        <v>1</v>
      </c>
      <c r="AA44" s="339">
        <v>0</v>
      </c>
      <c r="AB44" s="339">
        <v>1</v>
      </c>
      <c r="AC44" s="339">
        <v>2</v>
      </c>
      <c r="AD44" s="339">
        <v>0</v>
      </c>
      <c r="AE44" s="339">
        <v>0</v>
      </c>
      <c r="AF44" s="339">
        <v>1</v>
      </c>
      <c r="AG44" s="339">
        <v>0</v>
      </c>
      <c r="AH44" s="355">
        <v>0</v>
      </c>
      <c r="AI44" s="341">
        <v>2</v>
      </c>
      <c r="AJ44" s="339">
        <v>1</v>
      </c>
      <c r="AK44" s="339">
        <v>0</v>
      </c>
      <c r="AL44" s="339">
        <v>4</v>
      </c>
      <c r="AM44" s="339">
        <v>3</v>
      </c>
      <c r="AN44" s="393"/>
      <c r="AO44" s="339">
        <v>2</v>
      </c>
      <c r="AP44" s="342">
        <v>6</v>
      </c>
      <c r="AQ44" s="292">
        <v>4</v>
      </c>
      <c r="AR44" s="304">
        <f t="shared" si="0"/>
        <v>71</v>
      </c>
      <c r="AS44" s="353">
        <v>0</v>
      </c>
      <c r="AT44" s="339">
        <v>20</v>
      </c>
      <c r="AU44" s="339">
        <v>2</v>
      </c>
      <c r="AV44" s="343">
        <v>0</v>
      </c>
      <c r="AW44" s="344">
        <v>0</v>
      </c>
      <c r="AX44" s="345">
        <f t="shared" si="1"/>
        <v>93</v>
      </c>
      <c r="AY44" s="346">
        <v>0</v>
      </c>
      <c r="AZ44" s="397">
        <v>0</v>
      </c>
      <c r="BA44" s="297">
        <f t="shared" si="2"/>
        <v>93</v>
      </c>
      <c r="BB44" s="423"/>
    </row>
    <row r="45" spans="1:54" s="237" customFormat="1" ht="24" customHeight="1">
      <c r="A45" s="267" t="s">
        <v>246</v>
      </c>
      <c r="B45" s="338">
        <v>20</v>
      </c>
      <c r="C45" s="353">
        <v>0</v>
      </c>
      <c r="D45" s="353">
        <v>0</v>
      </c>
      <c r="E45" s="339">
        <v>19</v>
      </c>
      <c r="F45" s="339">
        <v>1</v>
      </c>
      <c r="G45" s="339">
        <v>0</v>
      </c>
      <c r="H45" s="339">
        <v>0</v>
      </c>
      <c r="I45" s="339">
        <v>0</v>
      </c>
      <c r="J45" s="339">
        <v>1</v>
      </c>
      <c r="K45" s="339">
        <v>8</v>
      </c>
      <c r="L45" s="339">
        <v>0</v>
      </c>
      <c r="M45" s="339">
        <v>3</v>
      </c>
      <c r="N45" s="339">
        <v>0</v>
      </c>
      <c r="O45" s="339">
        <v>0</v>
      </c>
      <c r="P45" s="339">
        <v>0</v>
      </c>
      <c r="Q45" s="339">
        <v>1</v>
      </c>
      <c r="R45" s="339">
        <v>1</v>
      </c>
      <c r="S45" s="339">
        <v>1</v>
      </c>
      <c r="T45" s="339">
        <v>0</v>
      </c>
      <c r="U45" s="339">
        <v>0</v>
      </c>
      <c r="V45" s="339">
        <v>2</v>
      </c>
      <c r="W45" s="339">
        <v>13</v>
      </c>
      <c r="X45" s="339">
        <v>4</v>
      </c>
      <c r="Y45" s="339">
        <v>0</v>
      </c>
      <c r="Z45" s="339">
        <v>7</v>
      </c>
      <c r="AA45" s="339">
        <v>3</v>
      </c>
      <c r="AB45" s="339">
        <v>13</v>
      </c>
      <c r="AC45" s="339">
        <v>18</v>
      </c>
      <c r="AD45" s="339">
        <v>2</v>
      </c>
      <c r="AE45" s="339">
        <v>1</v>
      </c>
      <c r="AF45" s="339">
        <v>2</v>
      </c>
      <c r="AG45" s="339">
        <v>0</v>
      </c>
      <c r="AH45" s="355">
        <v>0</v>
      </c>
      <c r="AI45" s="341">
        <v>3</v>
      </c>
      <c r="AJ45" s="339">
        <v>5</v>
      </c>
      <c r="AK45" s="339">
        <v>1</v>
      </c>
      <c r="AL45" s="339">
        <v>20</v>
      </c>
      <c r="AM45" s="339">
        <v>9</v>
      </c>
      <c r="AN45" s="339">
        <v>14</v>
      </c>
      <c r="AO45" s="424"/>
      <c r="AP45" s="342">
        <v>19</v>
      </c>
      <c r="AQ45" s="292">
        <v>12</v>
      </c>
      <c r="AR45" s="275">
        <f t="shared" si="0"/>
        <v>203</v>
      </c>
      <c r="AS45" s="353">
        <v>3</v>
      </c>
      <c r="AT45" s="339">
        <v>2</v>
      </c>
      <c r="AU45" s="339">
        <v>22</v>
      </c>
      <c r="AV45" s="343">
        <v>0</v>
      </c>
      <c r="AW45" s="344">
        <v>0</v>
      </c>
      <c r="AX45" s="345">
        <f t="shared" si="1"/>
        <v>230</v>
      </c>
      <c r="AY45" s="346">
        <v>2</v>
      </c>
      <c r="AZ45" s="397">
        <v>0</v>
      </c>
      <c r="BA45" s="297">
        <f t="shared" si="2"/>
        <v>232</v>
      </c>
      <c r="BB45" s="279"/>
    </row>
    <row r="46" spans="1:54" s="237" customFormat="1" ht="24" customHeight="1">
      <c r="A46" s="267" t="s">
        <v>213</v>
      </c>
      <c r="B46" s="338">
        <v>16</v>
      </c>
      <c r="C46" s="353">
        <v>0</v>
      </c>
      <c r="D46" s="353">
        <v>0</v>
      </c>
      <c r="E46" s="339">
        <v>46</v>
      </c>
      <c r="F46" s="339">
        <v>2</v>
      </c>
      <c r="G46" s="339">
        <v>3</v>
      </c>
      <c r="H46" s="339">
        <v>1</v>
      </c>
      <c r="I46" s="339">
        <v>0</v>
      </c>
      <c r="J46" s="339">
        <v>1</v>
      </c>
      <c r="K46" s="339">
        <v>12</v>
      </c>
      <c r="L46" s="339">
        <v>0</v>
      </c>
      <c r="M46" s="339">
        <v>1</v>
      </c>
      <c r="N46" s="339">
        <v>1</v>
      </c>
      <c r="O46" s="339">
        <v>1</v>
      </c>
      <c r="P46" s="339">
        <v>5</v>
      </c>
      <c r="Q46" s="339">
        <v>2</v>
      </c>
      <c r="R46" s="339">
        <v>1</v>
      </c>
      <c r="S46" s="339">
        <v>2</v>
      </c>
      <c r="T46" s="339">
        <v>1</v>
      </c>
      <c r="U46" s="339">
        <v>0</v>
      </c>
      <c r="V46" s="339">
        <v>4</v>
      </c>
      <c r="W46" s="339">
        <v>13</v>
      </c>
      <c r="X46" s="339">
        <v>4</v>
      </c>
      <c r="Y46" s="339">
        <v>7</v>
      </c>
      <c r="Z46" s="339">
        <v>14</v>
      </c>
      <c r="AA46" s="339">
        <v>0</v>
      </c>
      <c r="AB46" s="339">
        <v>7</v>
      </c>
      <c r="AC46" s="339">
        <v>46</v>
      </c>
      <c r="AD46" s="339">
        <v>1</v>
      </c>
      <c r="AE46" s="339">
        <v>0</v>
      </c>
      <c r="AF46" s="339">
        <v>6</v>
      </c>
      <c r="AG46" s="339">
        <v>1</v>
      </c>
      <c r="AH46" s="355">
        <v>0</v>
      </c>
      <c r="AI46" s="341">
        <v>7</v>
      </c>
      <c r="AJ46" s="339">
        <v>0</v>
      </c>
      <c r="AK46" s="339">
        <v>1</v>
      </c>
      <c r="AL46" s="339">
        <v>26</v>
      </c>
      <c r="AM46" s="339">
        <v>4</v>
      </c>
      <c r="AN46" s="339">
        <v>1</v>
      </c>
      <c r="AO46" s="339">
        <v>6</v>
      </c>
      <c r="AP46" s="425"/>
      <c r="AQ46" s="292">
        <v>40</v>
      </c>
      <c r="AR46" s="275">
        <f t="shared" si="0"/>
        <v>283</v>
      </c>
      <c r="AS46" s="353">
        <v>18</v>
      </c>
      <c r="AT46" s="339">
        <v>0</v>
      </c>
      <c r="AU46" s="339">
        <v>27</v>
      </c>
      <c r="AV46" s="343">
        <v>1</v>
      </c>
      <c r="AW46" s="344">
        <v>0</v>
      </c>
      <c r="AX46" s="345">
        <f t="shared" si="1"/>
        <v>329</v>
      </c>
      <c r="AY46" s="346">
        <v>1</v>
      </c>
      <c r="AZ46" s="397">
        <v>0</v>
      </c>
      <c r="BA46" s="297">
        <f t="shared" si="2"/>
        <v>330</v>
      </c>
      <c r="BB46" s="279"/>
    </row>
    <row r="47" spans="1:54" s="237" customFormat="1" ht="24" customHeight="1">
      <c r="A47" s="267" t="s">
        <v>169</v>
      </c>
      <c r="B47" s="317">
        <v>0</v>
      </c>
      <c r="C47" s="271">
        <v>0</v>
      </c>
      <c r="D47" s="271">
        <v>0</v>
      </c>
      <c r="E47" s="271">
        <v>0</v>
      </c>
      <c r="F47" s="271">
        <v>0</v>
      </c>
      <c r="G47" s="271">
        <v>0</v>
      </c>
      <c r="H47" s="271">
        <v>0</v>
      </c>
      <c r="I47" s="271">
        <v>0</v>
      </c>
      <c r="J47" s="271">
        <v>0</v>
      </c>
      <c r="K47" s="271">
        <v>0</v>
      </c>
      <c r="L47" s="271">
        <v>0</v>
      </c>
      <c r="M47" s="271">
        <v>0</v>
      </c>
      <c r="N47" s="271">
        <v>0</v>
      </c>
      <c r="O47" s="271">
        <v>0</v>
      </c>
      <c r="P47" s="271">
        <v>0</v>
      </c>
      <c r="Q47" s="271">
        <v>0</v>
      </c>
      <c r="R47" s="271">
        <v>0</v>
      </c>
      <c r="S47" s="271">
        <v>0</v>
      </c>
      <c r="T47" s="271">
        <v>0</v>
      </c>
      <c r="U47" s="271">
        <v>0</v>
      </c>
      <c r="V47" s="271">
        <v>0</v>
      </c>
      <c r="W47" s="271">
        <v>0</v>
      </c>
      <c r="X47" s="271">
        <v>0</v>
      </c>
      <c r="Y47" s="271">
        <v>0</v>
      </c>
      <c r="Z47" s="271">
        <v>0</v>
      </c>
      <c r="AA47" s="271">
        <v>0</v>
      </c>
      <c r="AB47" s="271">
        <v>0</v>
      </c>
      <c r="AC47" s="271">
        <v>0</v>
      </c>
      <c r="AD47" s="271">
        <v>0</v>
      </c>
      <c r="AE47" s="271">
        <v>0</v>
      </c>
      <c r="AF47" s="271">
        <v>0</v>
      </c>
      <c r="AG47" s="271">
        <v>0</v>
      </c>
      <c r="AH47" s="272">
        <v>0</v>
      </c>
      <c r="AI47" s="271">
        <v>0</v>
      </c>
      <c r="AJ47" s="271">
        <v>0</v>
      </c>
      <c r="AK47" s="271"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92">
        <v>0</v>
      </c>
      <c r="AR47" s="275">
        <f t="shared" si="0"/>
        <v>0</v>
      </c>
      <c r="AS47" s="276">
        <v>0</v>
      </c>
      <c r="AT47" s="271">
        <v>0</v>
      </c>
      <c r="AU47" s="271">
        <v>0</v>
      </c>
      <c r="AV47" s="271">
        <v>0</v>
      </c>
      <c r="AW47" s="426"/>
      <c r="AX47" s="273">
        <f t="shared" si="1"/>
        <v>0</v>
      </c>
      <c r="AY47" s="317">
        <v>0</v>
      </c>
      <c r="AZ47" s="427">
        <v>0</v>
      </c>
      <c r="BA47" s="297">
        <f t="shared" si="2"/>
        <v>0</v>
      </c>
      <c r="BB47" s="428"/>
    </row>
    <row r="48" spans="1:54" s="237" customFormat="1" ht="24" customHeight="1">
      <c r="A48" s="267" t="s">
        <v>190</v>
      </c>
      <c r="B48" s="317">
        <v>0</v>
      </c>
      <c r="C48" s="271">
        <v>0</v>
      </c>
      <c r="D48" s="271">
        <v>0</v>
      </c>
      <c r="E48" s="271">
        <v>0</v>
      </c>
      <c r="F48" s="271">
        <v>0</v>
      </c>
      <c r="G48" s="271">
        <v>0</v>
      </c>
      <c r="H48" s="271">
        <v>0</v>
      </c>
      <c r="I48" s="271">
        <v>0</v>
      </c>
      <c r="J48" s="271">
        <v>0</v>
      </c>
      <c r="K48" s="271">
        <v>0</v>
      </c>
      <c r="L48" s="271">
        <v>0</v>
      </c>
      <c r="M48" s="271">
        <v>0</v>
      </c>
      <c r="N48" s="271">
        <v>0</v>
      </c>
      <c r="O48" s="271">
        <v>0</v>
      </c>
      <c r="P48" s="271">
        <v>0</v>
      </c>
      <c r="Q48" s="271">
        <v>0</v>
      </c>
      <c r="R48" s="271">
        <v>0</v>
      </c>
      <c r="S48" s="271">
        <v>0</v>
      </c>
      <c r="T48" s="271">
        <v>0</v>
      </c>
      <c r="U48" s="271">
        <v>0</v>
      </c>
      <c r="V48" s="271">
        <v>0</v>
      </c>
      <c r="W48" s="271">
        <v>0</v>
      </c>
      <c r="X48" s="271">
        <v>0</v>
      </c>
      <c r="Y48" s="271">
        <v>0</v>
      </c>
      <c r="Z48" s="271">
        <v>0</v>
      </c>
      <c r="AA48" s="271">
        <v>0</v>
      </c>
      <c r="AB48" s="271">
        <v>0</v>
      </c>
      <c r="AC48" s="271">
        <v>0</v>
      </c>
      <c r="AD48" s="271">
        <v>0</v>
      </c>
      <c r="AE48" s="271">
        <v>0</v>
      </c>
      <c r="AF48" s="271">
        <v>0</v>
      </c>
      <c r="AG48" s="271">
        <v>0</v>
      </c>
      <c r="AH48" s="272">
        <v>0</v>
      </c>
      <c r="AI48" s="271">
        <v>0</v>
      </c>
      <c r="AJ48" s="271">
        <v>0</v>
      </c>
      <c r="AK48" s="271"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429">
        <v>0</v>
      </c>
      <c r="AR48" s="430">
        <f t="shared" si="0"/>
        <v>0</v>
      </c>
      <c r="AS48" s="276">
        <v>0</v>
      </c>
      <c r="AT48" s="271">
        <v>0</v>
      </c>
      <c r="AU48" s="271">
        <v>0</v>
      </c>
      <c r="AV48" s="323"/>
      <c r="AW48" s="366">
        <v>0</v>
      </c>
      <c r="AX48" s="329">
        <f t="shared" si="1"/>
        <v>0</v>
      </c>
      <c r="AY48" s="305">
        <v>10879</v>
      </c>
      <c r="AZ48" s="311">
        <v>0</v>
      </c>
      <c r="BA48" s="333">
        <f t="shared" si="2"/>
        <v>10879</v>
      </c>
      <c r="BB48" s="367"/>
    </row>
    <row r="49" spans="1:54" s="237" customFormat="1" ht="24" customHeight="1" thickBot="1">
      <c r="A49" s="431" t="s">
        <v>170</v>
      </c>
      <c r="B49" s="348">
        <v>162</v>
      </c>
      <c r="C49" s="314">
        <v>0</v>
      </c>
      <c r="D49" s="314">
        <v>0</v>
      </c>
      <c r="E49" s="313">
        <v>196</v>
      </c>
      <c r="F49" s="313">
        <v>21</v>
      </c>
      <c r="G49" s="313">
        <v>19</v>
      </c>
      <c r="H49" s="313">
        <v>42</v>
      </c>
      <c r="I49" s="313">
        <v>5</v>
      </c>
      <c r="J49" s="313">
        <v>3</v>
      </c>
      <c r="K49" s="313">
        <v>177</v>
      </c>
      <c r="L49" s="313">
        <v>9</v>
      </c>
      <c r="M49" s="313">
        <v>205</v>
      </c>
      <c r="N49" s="313">
        <v>23</v>
      </c>
      <c r="O49" s="313">
        <v>10</v>
      </c>
      <c r="P49" s="313">
        <v>61</v>
      </c>
      <c r="Q49" s="313">
        <v>49</v>
      </c>
      <c r="R49" s="313">
        <v>12</v>
      </c>
      <c r="S49" s="313">
        <v>2</v>
      </c>
      <c r="T49" s="313">
        <v>10</v>
      </c>
      <c r="U49" s="313">
        <v>3</v>
      </c>
      <c r="V49" s="313">
        <v>105</v>
      </c>
      <c r="W49" s="313">
        <v>291</v>
      </c>
      <c r="X49" s="313">
        <v>145</v>
      </c>
      <c r="Y49" s="313">
        <v>10</v>
      </c>
      <c r="Z49" s="313">
        <v>96</v>
      </c>
      <c r="AA49" s="313">
        <v>105</v>
      </c>
      <c r="AB49" s="313">
        <v>132</v>
      </c>
      <c r="AC49" s="313">
        <v>149</v>
      </c>
      <c r="AD49" s="313">
        <v>30</v>
      </c>
      <c r="AE49" s="313">
        <v>23</v>
      </c>
      <c r="AF49" s="313">
        <v>107</v>
      </c>
      <c r="AG49" s="313">
        <v>22</v>
      </c>
      <c r="AH49" s="432">
        <v>19</v>
      </c>
      <c r="AI49" s="313">
        <v>180</v>
      </c>
      <c r="AJ49" s="313">
        <v>81</v>
      </c>
      <c r="AK49" s="313">
        <v>79</v>
      </c>
      <c r="AL49" s="313">
        <v>158</v>
      </c>
      <c r="AM49" s="313">
        <v>56</v>
      </c>
      <c r="AN49" s="313">
        <v>141</v>
      </c>
      <c r="AO49" s="313">
        <v>97</v>
      </c>
      <c r="AP49" s="313">
        <v>137</v>
      </c>
      <c r="AQ49" s="433"/>
      <c r="AR49" s="434">
        <f t="shared" si="0"/>
        <v>3172</v>
      </c>
      <c r="AS49" s="314">
        <v>686</v>
      </c>
      <c r="AT49" s="435">
        <v>235</v>
      </c>
      <c r="AU49" s="315">
        <v>2349</v>
      </c>
      <c r="AV49" s="313">
        <v>15</v>
      </c>
      <c r="AW49" s="316">
        <v>0</v>
      </c>
      <c r="AX49" s="304">
        <f t="shared" si="1"/>
        <v>6457</v>
      </c>
      <c r="AY49" s="348">
        <v>303</v>
      </c>
      <c r="AZ49" s="318">
        <v>2887</v>
      </c>
      <c r="BA49" s="436">
        <f t="shared" si="2"/>
        <v>9647</v>
      </c>
      <c r="BB49" s="437"/>
    </row>
    <row r="50" spans="1:54" ht="24" customHeight="1" thickBot="1">
      <c r="A50" s="240" t="s">
        <v>11</v>
      </c>
      <c r="B50" s="241">
        <f>SUM(B6:B49)</f>
        <v>1345</v>
      </c>
      <c r="C50" s="242">
        <f>SUM(C6:C49)</f>
        <v>0</v>
      </c>
      <c r="D50" s="242">
        <f>SUM(D6:D49)</f>
        <v>0</v>
      </c>
      <c r="E50" s="243">
        <f t="shared" ref="E50:AX50" si="3">SUM(E6:E49)</f>
        <v>1041</v>
      </c>
      <c r="F50" s="243">
        <f t="shared" si="3"/>
        <v>59</v>
      </c>
      <c r="G50" s="243">
        <f t="shared" si="3"/>
        <v>42</v>
      </c>
      <c r="H50" s="243">
        <f t="shared" si="3"/>
        <v>101</v>
      </c>
      <c r="I50" s="243">
        <f t="shared" si="3"/>
        <v>24</v>
      </c>
      <c r="J50" s="243">
        <f>SUM(J6:J49)</f>
        <v>12</v>
      </c>
      <c r="K50" s="243">
        <f t="shared" si="3"/>
        <v>598</v>
      </c>
      <c r="L50" s="243">
        <f t="shared" si="3"/>
        <v>51</v>
      </c>
      <c r="M50" s="243">
        <f t="shared" si="3"/>
        <v>352</v>
      </c>
      <c r="N50" s="243">
        <f t="shared" si="3"/>
        <v>76</v>
      </c>
      <c r="O50" s="243">
        <f t="shared" si="3"/>
        <v>35</v>
      </c>
      <c r="P50" s="243">
        <f t="shared" si="3"/>
        <v>167</v>
      </c>
      <c r="Q50" s="243">
        <f t="shared" si="3"/>
        <v>148</v>
      </c>
      <c r="R50" s="243">
        <f t="shared" si="3"/>
        <v>35</v>
      </c>
      <c r="S50" s="243">
        <f t="shared" si="3"/>
        <v>12</v>
      </c>
      <c r="T50" s="243">
        <f t="shared" si="3"/>
        <v>36</v>
      </c>
      <c r="U50" s="243">
        <f>SUM(U6:U49)</f>
        <v>3</v>
      </c>
      <c r="V50" s="243">
        <f t="shared" si="3"/>
        <v>376</v>
      </c>
      <c r="W50" s="243">
        <f t="shared" si="3"/>
        <v>840</v>
      </c>
      <c r="X50" s="243">
        <f t="shared" si="3"/>
        <v>580</v>
      </c>
      <c r="Y50" s="243">
        <f t="shared" si="3"/>
        <v>102</v>
      </c>
      <c r="Z50" s="243">
        <f t="shared" si="3"/>
        <v>426</v>
      </c>
      <c r="AA50" s="243">
        <f t="shared" si="3"/>
        <v>354</v>
      </c>
      <c r="AB50" s="243">
        <f t="shared" si="3"/>
        <v>535</v>
      </c>
      <c r="AC50" s="243">
        <f t="shared" si="3"/>
        <v>750</v>
      </c>
      <c r="AD50" s="243">
        <f t="shared" si="3"/>
        <v>87</v>
      </c>
      <c r="AE50" s="243">
        <f t="shared" si="3"/>
        <v>50</v>
      </c>
      <c r="AF50" s="243">
        <f t="shared" si="3"/>
        <v>245</v>
      </c>
      <c r="AG50" s="243">
        <f>SUM(AG6:AG49)</f>
        <v>60</v>
      </c>
      <c r="AH50" s="253">
        <f t="shared" si="3"/>
        <v>19</v>
      </c>
      <c r="AI50" s="243">
        <f t="shared" si="3"/>
        <v>442</v>
      </c>
      <c r="AJ50" s="243">
        <f t="shared" si="3"/>
        <v>238</v>
      </c>
      <c r="AK50" s="243">
        <f t="shared" si="3"/>
        <v>141</v>
      </c>
      <c r="AL50" s="243">
        <f t="shared" si="3"/>
        <v>592</v>
      </c>
      <c r="AM50" s="243">
        <f t="shared" si="3"/>
        <v>187</v>
      </c>
      <c r="AN50" s="243">
        <f t="shared" si="3"/>
        <v>346</v>
      </c>
      <c r="AO50" s="243">
        <f t="shared" si="3"/>
        <v>348</v>
      </c>
      <c r="AP50" s="243">
        <f t="shared" si="3"/>
        <v>417</v>
      </c>
      <c r="AQ50" s="119">
        <f>SUM(AQ6:AQ49)</f>
        <v>1151</v>
      </c>
      <c r="AR50" s="244">
        <f t="shared" si="3"/>
        <v>12423</v>
      </c>
      <c r="AS50" s="242">
        <f t="shared" si="3"/>
        <v>1776</v>
      </c>
      <c r="AT50" s="243">
        <f t="shared" si="3"/>
        <v>367</v>
      </c>
      <c r="AU50" s="245">
        <f t="shared" si="3"/>
        <v>3770</v>
      </c>
      <c r="AV50" s="243">
        <f t="shared" si="3"/>
        <v>41</v>
      </c>
      <c r="AW50" s="246">
        <f t="shared" si="3"/>
        <v>0</v>
      </c>
      <c r="AX50" s="244">
        <f t="shared" si="3"/>
        <v>18377</v>
      </c>
      <c r="AY50" s="241">
        <f>SUM(AY6:AY49)</f>
        <v>11336</v>
      </c>
      <c r="AZ50" s="119">
        <f>SUM(AZ6:AZ49)</f>
        <v>5856</v>
      </c>
      <c r="BA50" s="247">
        <f>SUM(BA6:BA49)</f>
        <v>35569</v>
      </c>
      <c r="BB50" s="248"/>
    </row>
    <row r="52" spans="1:54">
      <c r="AY52" s="250"/>
    </row>
  </sheetData>
  <mergeCells count="53">
    <mergeCell ref="BB3:BB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V3:V5"/>
    <mergeCell ref="W3:W5"/>
    <mergeCell ref="X3:X5"/>
    <mergeCell ref="Y3:Y5"/>
    <mergeCell ref="Z3:Z5"/>
    <mergeCell ref="U3:U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M3:AM5"/>
    <mergeCell ref="AN3:AN5"/>
    <mergeCell ref="AO3:AO5"/>
    <mergeCell ref="AP3:AP5"/>
    <mergeCell ref="AQ3:AQ5"/>
    <mergeCell ref="AR3:AR5"/>
    <mergeCell ref="AY3:AY5"/>
    <mergeCell ref="AZ3:AZ5"/>
    <mergeCell ref="BA3:BA5"/>
    <mergeCell ref="AS3:AS5"/>
    <mergeCell ref="AT3:AT5"/>
    <mergeCell ref="AU3:AU5"/>
    <mergeCell ref="AV3:AV5"/>
    <mergeCell ref="AW3:AW5"/>
    <mergeCell ref="AX3:AX5"/>
  </mergeCells>
  <phoneticPr fontId="2"/>
  <pageMargins left="0.78740157480314965" right="0.78740157480314965" top="0.78740157480314965" bottom="0.78740157480314965" header="0.51181102362204722" footer="0.51181102362204722"/>
  <pageSetup paperSize="9" scale="59" firstPageNumber="54" fitToWidth="2" orientation="portrait" useFirstPageNumber="1" r:id="rId1"/>
  <headerFooter alignWithMargins="0">
    <oddFooter>&amp;C&amp;"ＭＳ 明朝,標準"&amp;20&amp;P</oddFooter>
  </headerFooter>
  <rowBreaks count="1" manualBreakCount="1">
    <brk id="8" max="52" man="1"/>
  </rowBreaks>
  <colBreaks count="3" manualBreakCount="3">
    <brk id="4" max="49" man="1"/>
    <brk id="31" max="49" man="1"/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61"/>
  <sheetViews>
    <sheetView view="pageBreakPreview" zoomScale="71" zoomScaleNormal="75" zoomScaleSheetLayoutView="7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1" sqref="P1"/>
    </sheetView>
  </sheetViews>
  <sheetFormatPr defaultColWidth="9" defaultRowHeight="13"/>
  <cols>
    <col min="1" max="1" width="2.453125" style="1" customWidth="1"/>
    <col min="2" max="2" width="8.36328125" style="12" customWidth="1"/>
    <col min="3" max="3" width="14.6328125" style="1" customWidth="1"/>
    <col min="4" max="8" width="11.6328125" style="1" customWidth="1"/>
    <col min="9" max="9" width="10.08984375" style="1" customWidth="1"/>
    <col min="10" max="10" width="9.6328125" style="1" customWidth="1"/>
    <col min="11" max="11" width="10.7265625" style="1" customWidth="1"/>
    <col min="12" max="14" width="11.6328125" style="1" customWidth="1"/>
    <col min="15" max="16" width="10.08984375" style="1" customWidth="1"/>
    <col min="17" max="17" width="11.6328125" style="1" bestFit="1" customWidth="1"/>
    <col min="18" max="18" width="55.6328125" style="1" customWidth="1"/>
    <col min="19" max="19" width="0.453125" style="1" customWidth="1"/>
    <col min="20" max="16384" width="9" style="1"/>
  </cols>
  <sheetData>
    <row r="1" spans="1:222" ht="14.5" thickBot="1">
      <c r="A1" s="100" t="s">
        <v>340</v>
      </c>
      <c r="B1" s="28"/>
      <c r="R1" s="1" t="s">
        <v>571</v>
      </c>
    </row>
    <row r="2" spans="1:222" ht="13.5" customHeight="1">
      <c r="A2" s="1059" t="s">
        <v>0</v>
      </c>
      <c r="B2" s="1060"/>
      <c r="C2" s="153" t="s">
        <v>1</v>
      </c>
      <c r="D2" s="154"/>
      <c r="E2" s="155" t="s">
        <v>287</v>
      </c>
      <c r="F2" s="156"/>
      <c r="G2" s="153"/>
      <c r="H2" s="157"/>
      <c r="I2" s="156"/>
      <c r="J2" s="156"/>
      <c r="K2" s="156"/>
      <c r="L2" s="153"/>
      <c r="M2" s="153"/>
      <c r="N2" s="153"/>
      <c r="O2" s="153"/>
      <c r="P2" s="158" t="s">
        <v>2</v>
      </c>
      <c r="Q2" s="1057" t="s">
        <v>438</v>
      </c>
      <c r="R2" s="159" t="s">
        <v>3</v>
      </c>
      <c r="S2" s="38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GZ2" s="5"/>
      <c r="HN2" s="6"/>
    </row>
    <row r="3" spans="1:222" ht="14.15" customHeight="1">
      <c r="A3" s="1061"/>
      <c r="B3" s="1062"/>
      <c r="C3" s="160"/>
      <c r="D3" s="161"/>
      <c r="E3" s="162" t="s">
        <v>439</v>
      </c>
      <c r="F3" s="163"/>
      <c r="G3" s="163"/>
      <c r="H3" s="164"/>
      <c r="I3" s="162" t="s">
        <v>4</v>
      </c>
      <c r="J3" s="163"/>
      <c r="K3" s="163"/>
      <c r="L3" s="162" t="s">
        <v>5</v>
      </c>
      <c r="M3" s="163"/>
      <c r="N3" s="165"/>
      <c r="O3" s="166" t="s">
        <v>6</v>
      </c>
      <c r="P3" s="167"/>
      <c r="Q3" s="1058"/>
      <c r="R3" s="168"/>
      <c r="S3" s="38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HN3" s="6"/>
    </row>
    <row r="4" spans="1:222" ht="14.15" customHeight="1">
      <c r="A4" s="1063"/>
      <c r="B4" s="1064"/>
      <c r="C4" s="169"/>
      <c r="D4" s="170" t="s">
        <v>7</v>
      </c>
      <c r="E4" s="171" t="s">
        <v>276</v>
      </c>
      <c r="F4" s="171" t="s">
        <v>56</v>
      </c>
      <c r="G4" s="172" t="s">
        <v>33</v>
      </c>
      <c r="H4" s="173" t="s">
        <v>8</v>
      </c>
      <c r="I4" s="171" t="s">
        <v>276</v>
      </c>
      <c r="J4" s="171" t="s">
        <v>56</v>
      </c>
      <c r="K4" s="172" t="s">
        <v>33</v>
      </c>
      <c r="L4" s="171" t="s">
        <v>276</v>
      </c>
      <c r="M4" s="171" t="s">
        <v>56</v>
      </c>
      <c r="N4" s="174" t="s">
        <v>33</v>
      </c>
      <c r="O4" s="175"/>
      <c r="P4" s="176" t="s">
        <v>250</v>
      </c>
      <c r="Q4" s="177" t="s">
        <v>2</v>
      </c>
      <c r="R4" s="178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HN4" s="6"/>
    </row>
    <row r="5" spans="1:222" ht="21.75" customHeight="1">
      <c r="A5" s="1025" t="s">
        <v>248</v>
      </c>
      <c r="B5" s="1026"/>
      <c r="C5" s="442">
        <f>SUM(C6:C8)</f>
        <v>994468</v>
      </c>
      <c r="D5" s="442">
        <f>SUM(D6:D8)</f>
        <v>814046</v>
      </c>
      <c r="E5" s="442">
        <f t="shared" ref="E5:P5" si="0">SUM(E6:E8)</f>
        <v>606434</v>
      </c>
      <c r="F5" s="442">
        <f t="shared" si="0"/>
        <v>364556</v>
      </c>
      <c r="G5" s="469">
        <f t="shared" si="0"/>
        <v>970990</v>
      </c>
      <c r="H5" s="442">
        <f t="shared" si="0"/>
        <v>9129</v>
      </c>
      <c r="I5" s="442">
        <f t="shared" si="0"/>
        <v>15</v>
      </c>
      <c r="J5" s="442">
        <f t="shared" si="0"/>
        <v>37</v>
      </c>
      <c r="K5" s="442">
        <f t="shared" si="0"/>
        <v>52</v>
      </c>
      <c r="L5" s="442">
        <f t="shared" si="0"/>
        <v>8056</v>
      </c>
      <c r="M5" s="442">
        <f t="shared" si="0"/>
        <v>15370</v>
      </c>
      <c r="N5" s="442">
        <f t="shared" si="0"/>
        <v>23426</v>
      </c>
      <c r="O5" s="442">
        <f t="shared" si="0"/>
        <v>0</v>
      </c>
      <c r="P5" s="442">
        <f t="shared" si="0"/>
        <v>0</v>
      </c>
      <c r="Q5" s="470">
        <f>C5/[1]貸出サービス概況!C5*100</f>
        <v>305.77752086241566</v>
      </c>
      <c r="R5" s="471" t="s">
        <v>188</v>
      </c>
    </row>
    <row r="6" spans="1:222" ht="21.75" customHeight="1">
      <c r="A6" s="455"/>
      <c r="B6" s="448" t="s">
        <v>147</v>
      </c>
      <c r="C6" s="472">
        <v>325515</v>
      </c>
      <c r="D6" s="472">
        <v>196125</v>
      </c>
      <c r="E6" s="472">
        <v>294425</v>
      </c>
      <c r="F6" s="472">
        <v>7612</v>
      </c>
      <c r="G6" s="472">
        <v>302037</v>
      </c>
      <c r="H6" s="472">
        <v>42</v>
      </c>
      <c r="I6" s="472">
        <v>15</v>
      </c>
      <c r="J6" s="472">
        <v>37</v>
      </c>
      <c r="K6" s="472">
        <v>52</v>
      </c>
      <c r="L6" s="472">
        <v>8056</v>
      </c>
      <c r="M6" s="472">
        <v>15370</v>
      </c>
      <c r="N6" s="472">
        <v>23426</v>
      </c>
      <c r="O6" s="472">
        <v>0</v>
      </c>
      <c r="P6" s="472">
        <v>0</v>
      </c>
      <c r="Q6" s="473"/>
      <c r="R6" s="474"/>
      <c r="S6" s="63"/>
    </row>
    <row r="7" spans="1:222" ht="21.75" customHeight="1">
      <c r="A7" s="455"/>
      <c r="B7" s="456" t="s">
        <v>249</v>
      </c>
      <c r="C7" s="475">
        <v>145577</v>
      </c>
      <c r="D7" s="475">
        <v>94545</v>
      </c>
      <c r="E7" s="475">
        <v>13845</v>
      </c>
      <c r="F7" s="475">
        <v>131732</v>
      </c>
      <c r="G7" s="475">
        <v>145577</v>
      </c>
      <c r="H7" s="475">
        <v>3135</v>
      </c>
      <c r="I7" s="475">
        <v>0</v>
      </c>
      <c r="J7" s="475">
        <v>0</v>
      </c>
      <c r="K7" s="475">
        <v>0</v>
      </c>
      <c r="L7" s="475">
        <v>0</v>
      </c>
      <c r="M7" s="475">
        <v>0</v>
      </c>
      <c r="N7" s="475">
        <v>0</v>
      </c>
      <c r="O7" s="475">
        <v>0</v>
      </c>
      <c r="P7" s="475">
        <v>0</v>
      </c>
      <c r="Q7" s="476"/>
      <c r="R7" s="474"/>
      <c r="S7" s="63"/>
    </row>
    <row r="8" spans="1:222" ht="21.75" customHeight="1">
      <c r="A8" s="477"/>
      <c r="B8" s="462" t="s">
        <v>251</v>
      </c>
      <c r="C8" s="478">
        <v>523376</v>
      </c>
      <c r="D8" s="478">
        <v>523376</v>
      </c>
      <c r="E8" s="478">
        <v>298164</v>
      </c>
      <c r="F8" s="478">
        <v>225212</v>
      </c>
      <c r="G8" s="478">
        <v>523376</v>
      </c>
      <c r="H8" s="478">
        <v>5952</v>
      </c>
      <c r="I8" s="478">
        <v>0</v>
      </c>
      <c r="J8" s="478">
        <v>0</v>
      </c>
      <c r="K8" s="478">
        <v>0</v>
      </c>
      <c r="L8" s="478">
        <v>0</v>
      </c>
      <c r="M8" s="478">
        <v>0</v>
      </c>
      <c r="N8" s="478">
        <v>0</v>
      </c>
      <c r="O8" s="478">
        <v>0</v>
      </c>
      <c r="P8" s="478">
        <v>0</v>
      </c>
      <c r="Q8" s="479"/>
      <c r="R8" s="480"/>
      <c r="S8" s="63"/>
    </row>
    <row r="9" spans="1:222" ht="21.75" customHeight="1">
      <c r="A9" s="1018" t="s">
        <v>229</v>
      </c>
      <c r="B9" s="1019"/>
      <c r="C9" s="442">
        <f>SUM(C10:C15)</f>
        <v>1119450</v>
      </c>
      <c r="D9" s="594">
        <f t="shared" ref="D9:P9" si="1">SUM(D10:D15)</f>
        <v>689784</v>
      </c>
      <c r="E9" s="442">
        <f t="shared" si="1"/>
        <v>827569</v>
      </c>
      <c r="F9" s="442">
        <f t="shared" si="1"/>
        <v>261891</v>
      </c>
      <c r="G9" s="442">
        <f t="shared" si="1"/>
        <v>1089460</v>
      </c>
      <c r="H9" s="442">
        <f t="shared" si="1"/>
        <v>5340</v>
      </c>
      <c r="I9" s="442">
        <f t="shared" si="1"/>
        <v>0</v>
      </c>
      <c r="J9" s="442">
        <f t="shared" si="1"/>
        <v>0</v>
      </c>
      <c r="K9" s="442">
        <f t="shared" si="1"/>
        <v>0</v>
      </c>
      <c r="L9" s="442">
        <f t="shared" si="1"/>
        <v>22018</v>
      </c>
      <c r="M9" s="442">
        <f t="shared" si="1"/>
        <v>7972</v>
      </c>
      <c r="N9" s="442">
        <f t="shared" si="1"/>
        <v>29990</v>
      </c>
      <c r="O9" s="442">
        <f t="shared" si="1"/>
        <v>0</v>
      </c>
      <c r="P9" s="442">
        <f t="shared" si="1"/>
        <v>0</v>
      </c>
      <c r="Q9" s="470">
        <f>C9/[1]貸出サービス概況!C9*100</f>
        <v>306.36959758286991</v>
      </c>
      <c r="R9" s="471"/>
    </row>
    <row r="10" spans="1:222" ht="21.75" customHeight="1">
      <c r="A10" s="455"/>
      <c r="B10" s="448" t="s">
        <v>238</v>
      </c>
      <c r="C10" s="472">
        <v>695533</v>
      </c>
      <c r="D10" s="475">
        <v>376552</v>
      </c>
      <c r="E10" s="472">
        <v>539068</v>
      </c>
      <c r="F10" s="472">
        <v>126475</v>
      </c>
      <c r="G10" s="472">
        <v>665543</v>
      </c>
      <c r="H10" s="472">
        <v>1855</v>
      </c>
      <c r="I10" s="472">
        <v>0</v>
      </c>
      <c r="J10" s="472">
        <v>0</v>
      </c>
      <c r="K10" s="472">
        <v>0</v>
      </c>
      <c r="L10" s="472">
        <v>22018</v>
      </c>
      <c r="M10" s="472">
        <v>7972</v>
      </c>
      <c r="N10" s="472">
        <v>29990</v>
      </c>
      <c r="O10" s="472">
        <v>0</v>
      </c>
      <c r="P10" s="472">
        <v>0</v>
      </c>
      <c r="Q10" s="473"/>
      <c r="R10" s="474"/>
      <c r="S10" s="63"/>
    </row>
    <row r="11" spans="1:222" ht="21.75" customHeight="1">
      <c r="A11" s="455"/>
      <c r="B11" s="456" t="s">
        <v>239</v>
      </c>
      <c r="C11" s="475">
        <v>46596</v>
      </c>
      <c r="D11" s="475">
        <v>38862</v>
      </c>
      <c r="E11" s="475">
        <v>31723</v>
      </c>
      <c r="F11" s="475">
        <v>14873</v>
      </c>
      <c r="G11" s="475">
        <v>46596</v>
      </c>
      <c r="H11" s="475">
        <v>334</v>
      </c>
      <c r="I11" s="475">
        <v>0</v>
      </c>
      <c r="J11" s="475">
        <v>0</v>
      </c>
      <c r="K11" s="475">
        <v>0</v>
      </c>
      <c r="L11" s="475">
        <v>0</v>
      </c>
      <c r="M11" s="475">
        <v>0</v>
      </c>
      <c r="N11" s="475">
        <v>0</v>
      </c>
      <c r="O11" s="475">
        <v>0</v>
      </c>
      <c r="P11" s="475">
        <v>0</v>
      </c>
      <c r="Q11" s="476"/>
      <c r="R11" s="474"/>
      <c r="S11" s="63"/>
    </row>
    <row r="12" spans="1:222" ht="21.75" customHeight="1">
      <c r="A12" s="455"/>
      <c r="B12" s="456" t="s">
        <v>131</v>
      </c>
      <c r="C12" s="475">
        <v>143889</v>
      </c>
      <c r="D12" s="475">
        <v>94796</v>
      </c>
      <c r="E12" s="475">
        <v>103500</v>
      </c>
      <c r="F12" s="475">
        <v>40389</v>
      </c>
      <c r="G12" s="475">
        <v>143889</v>
      </c>
      <c r="H12" s="475">
        <v>914</v>
      </c>
      <c r="I12" s="475">
        <v>0</v>
      </c>
      <c r="J12" s="475">
        <v>0</v>
      </c>
      <c r="K12" s="475">
        <v>0</v>
      </c>
      <c r="L12" s="475">
        <v>0</v>
      </c>
      <c r="M12" s="475">
        <v>0</v>
      </c>
      <c r="N12" s="475">
        <v>0</v>
      </c>
      <c r="O12" s="475">
        <v>0</v>
      </c>
      <c r="P12" s="475">
        <v>0</v>
      </c>
      <c r="Q12" s="476"/>
      <c r="R12" s="474"/>
      <c r="S12" s="63"/>
    </row>
    <row r="13" spans="1:222" ht="21.75" customHeight="1">
      <c r="A13" s="455"/>
      <c r="B13" s="456" t="s">
        <v>132</v>
      </c>
      <c r="C13" s="475">
        <v>99316</v>
      </c>
      <c r="D13" s="475">
        <v>72279</v>
      </c>
      <c r="E13" s="475">
        <v>71229</v>
      </c>
      <c r="F13" s="475">
        <v>28087</v>
      </c>
      <c r="G13" s="475">
        <v>99316</v>
      </c>
      <c r="H13" s="475">
        <v>830</v>
      </c>
      <c r="I13" s="475">
        <v>0</v>
      </c>
      <c r="J13" s="475">
        <v>0</v>
      </c>
      <c r="K13" s="475">
        <v>0</v>
      </c>
      <c r="L13" s="475">
        <v>0</v>
      </c>
      <c r="M13" s="475">
        <v>0</v>
      </c>
      <c r="N13" s="475">
        <v>0</v>
      </c>
      <c r="O13" s="475">
        <v>0</v>
      </c>
      <c r="P13" s="475">
        <v>0</v>
      </c>
      <c r="Q13" s="476"/>
      <c r="R13" s="474"/>
      <c r="S13" s="63"/>
    </row>
    <row r="14" spans="1:222" ht="21.75" customHeight="1">
      <c r="A14" s="455"/>
      <c r="B14" s="456" t="s">
        <v>135</v>
      </c>
      <c r="C14" s="475">
        <v>72179</v>
      </c>
      <c r="D14" s="475">
        <v>55640</v>
      </c>
      <c r="E14" s="475">
        <v>47524</v>
      </c>
      <c r="F14" s="475">
        <v>24655</v>
      </c>
      <c r="G14" s="475">
        <v>72179</v>
      </c>
      <c r="H14" s="475">
        <v>752</v>
      </c>
      <c r="I14" s="475">
        <v>0</v>
      </c>
      <c r="J14" s="475">
        <v>0</v>
      </c>
      <c r="K14" s="475">
        <v>0</v>
      </c>
      <c r="L14" s="475">
        <v>0</v>
      </c>
      <c r="M14" s="475">
        <v>0</v>
      </c>
      <c r="N14" s="475">
        <v>0</v>
      </c>
      <c r="O14" s="475">
        <v>0</v>
      </c>
      <c r="P14" s="475">
        <v>0</v>
      </c>
      <c r="Q14" s="476"/>
      <c r="R14" s="474"/>
      <c r="S14" s="63"/>
    </row>
    <row r="15" spans="1:222" ht="21.75" customHeight="1">
      <c r="A15" s="455"/>
      <c r="B15" s="462" t="s">
        <v>160</v>
      </c>
      <c r="C15" s="478">
        <v>61937</v>
      </c>
      <c r="D15" s="478">
        <v>51655</v>
      </c>
      <c r="E15" s="478">
        <v>34525</v>
      </c>
      <c r="F15" s="478">
        <v>27412</v>
      </c>
      <c r="G15" s="478">
        <v>61937</v>
      </c>
      <c r="H15" s="478">
        <v>655</v>
      </c>
      <c r="I15" s="478">
        <v>0</v>
      </c>
      <c r="J15" s="478">
        <v>0</v>
      </c>
      <c r="K15" s="478">
        <v>0</v>
      </c>
      <c r="L15" s="478">
        <v>0</v>
      </c>
      <c r="M15" s="478">
        <v>0</v>
      </c>
      <c r="N15" s="478">
        <v>0</v>
      </c>
      <c r="O15" s="478">
        <v>0</v>
      </c>
      <c r="P15" s="478">
        <v>0</v>
      </c>
      <c r="Q15" s="479"/>
      <c r="R15" s="480"/>
      <c r="S15" s="63"/>
    </row>
    <row r="16" spans="1:222" ht="21.75" customHeight="1">
      <c r="A16" s="1025" t="s">
        <v>230</v>
      </c>
      <c r="B16" s="1026"/>
      <c r="C16" s="442">
        <f t="shared" ref="C16:P16" si="2">SUM(C17:C18)</f>
        <v>373143</v>
      </c>
      <c r="D16" s="442">
        <f t="shared" si="2"/>
        <v>186063</v>
      </c>
      <c r="E16" s="442">
        <f t="shared" si="2"/>
        <v>200078</v>
      </c>
      <c r="F16" s="442">
        <f t="shared" si="2"/>
        <v>81748</v>
      </c>
      <c r="G16" s="442">
        <f t="shared" si="2"/>
        <v>281826</v>
      </c>
      <c r="H16" s="442">
        <f t="shared" si="2"/>
        <v>2258</v>
      </c>
      <c r="I16" s="442">
        <f t="shared" si="2"/>
        <v>0</v>
      </c>
      <c r="J16" s="442">
        <f t="shared" si="2"/>
        <v>0</v>
      </c>
      <c r="K16" s="442">
        <f t="shared" si="2"/>
        <v>0</v>
      </c>
      <c r="L16" s="442">
        <f t="shared" si="2"/>
        <v>51136</v>
      </c>
      <c r="M16" s="442">
        <f t="shared" si="2"/>
        <v>40181</v>
      </c>
      <c r="N16" s="442">
        <f t="shared" si="2"/>
        <v>91317</v>
      </c>
      <c r="O16" s="442">
        <f t="shared" si="2"/>
        <v>0</v>
      </c>
      <c r="P16" s="442">
        <f t="shared" si="2"/>
        <v>0</v>
      </c>
      <c r="Q16" s="470">
        <f>C16/[1]貸出サービス概況!C16*100</f>
        <v>379.88984362273987</v>
      </c>
      <c r="R16" s="471"/>
    </row>
    <row r="17" spans="1:19" ht="21.75" customHeight="1">
      <c r="A17" s="455"/>
      <c r="B17" s="448" t="s">
        <v>133</v>
      </c>
      <c r="C17" s="472">
        <v>299954</v>
      </c>
      <c r="D17" s="472">
        <v>138747</v>
      </c>
      <c r="E17" s="472">
        <v>155117</v>
      </c>
      <c r="F17" s="472">
        <v>53520</v>
      </c>
      <c r="G17" s="472">
        <v>208637</v>
      </c>
      <c r="H17" s="472">
        <v>1265</v>
      </c>
      <c r="I17" s="472">
        <v>0</v>
      </c>
      <c r="J17" s="472">
        <v>0</v>
      </c>
      <c r="K17" s="472">
        <v>0</v>
      </c>
      <c r="L17" s="472">
        <v>51136</v>
      </c>
      <c r="M17" s="472">
        <v>40181</v>
      </c>
      <c r="N17" s="472">
        <v>91317</v>
      </c>
      <c r="O17" s="472">
        <v>0</v>
      </c>
      <c r="P17" s="472">
        <v>0</v>
      </c>
      <c r="Q17" s="473"/>
      <c r="R17" s="474"/>
      <c r="S17" s="64"/>
    </row>
    <row r="18" spans="1:19" ht="21.75" customHeight="1">
      <c r="A18" s="461"/>
      <c r="B18" s="462" t="s">
        <v>240</v>
      </c>
      <c r="C18" s="478">
        <v>73189</v>
      </c>
      <c r="D18" s="478">
        <v>47316</v>
      </c>
      <c r="E18" s="478">
        <v>44961</v>
      </c>
      <c r="F18" s="478">
        <v>28228</v>
      </c>
      <c r="G18" s="478">
        <v>73189</v>
      </c>
      <c r="H18" s="478">
        <v>993</v>
      </c>
      <c r="I18" s="478">
        <v>0</v>
      </c>
      <c r="J18" s="478">
        <v>0</v>
      </c>
      <c r="K18" s="478">
        <v>0</v>
      </c>
      <c r="L18" s="478">
        <v>0</v>
      </c>
      <c r="M18" s="478">
        <v>0</v>
      </c>
      <c r="N18" s="478">
        <v>0</v>
      </c>
      <c r="O18" s="478">
        <v>0</v>
      </c>
      <c r="P18" s="478">
        <v>0</v>
      </c>
      <c r="Q18" s="479"/>
      <c r="R18" s="480"/>
      <c r="S18" s="63"/>
    </row>
    <row r="19" spans="1:19" ht="21.75" customHeight="1">
      <c r="A19" s="1025" t="s">
        <v>231</v>
      </c>
      <c r="B19" s="1026"/>
      <c r="C19" s="442">
        <f>SUM(C20:C23)</f>
        <v>651779</v>
      </c>
      <c r="D19" s="442">
        <f t="shared" ref="D19:P19" si="3">SUM(D20:D23)</f>
        <v>365397</v>
      </c>
      <c r="E19" s="442">
        <f t="shared" si="3"/>
        <v>433586</v>
      </c>
      <c r="F19" s="442">
        <f t="shared" si="3"/>
        <v>180364</v>
      </c>
      <c r="G19" s="442">
        <f t="shared" si="3"/>
        <v>613950</v>
      </c>
      <c r="H19" s="442">
        <f t="shared" si="3"/>
        <v>4702</v>
      </c>
      <c r="I19" s="442">
        <f t="shared" si="3"/>
        <v>0</v>
      </c>
      <c r="J19" s="442">
        <f t="shared" si="3"/>
        <v>0</v>
      </c>
      <c r="K19" s="442">
        <f t="shared" si="3"/>
        <v>0</v>
      </c>
      <c r="L19" s="442">
        <f t="shared" si="3"/>
        <v>21617</v>
      </c>
      <c r="M19" s="442">
        <f t="shared" si="3"/>
        <v>16212</v>
      </c>
      <c r="N19" s="442">
        <f t="shared" si="3"/>
        <v>37829</v>
      </c>
      <c r="O19" s="442">
        <f t="shared" si="3"/>
        <v>0</v>
      </c>
      <c r="P19" s="442">
        <f t="shared" si="3"/>
        <v>0</v>
      </c>
      <c r="Q19" s="470">
        <f>C19/[1]貸出サービス概況!C19*100</f>
        <v>309.57637302352532</v>
      </c>
      <c r="R19" s="471"/>
    </row>
    <row r="20" spans="1:19" ht="21.75" customHeight="1">
      <c r="A20" s="455"/>
      <c r="B20" s="448" t="s">
        <v>232</v>
      </c>
      <c r="C20" s="472">
        <v>321829</v>
      </c>
      <c r="D20" s="472">
        <v>144810</v>
      </c>
      <c r="E20" s="472">
        <v>201913</v>
      </c>
      <c r="F20" s="472">
        <v>82087</v>
      </c>
      <c r="G20" s="472">
        <v>284000</v>
      </c>
      <c r="H20" s="472">
        <v>1848</v>
      </c>
      <c r="I20" s="472">
        <v>0</v>
      </c>
      <c r="J20" s="472">
        <v>0</v>
      </c>
      <c r="K20" s="472">
        <v>0</v>
      </c>
      <c r="L20" s="472">
        <v>21617</v>
      </c>
      <c r="M20" s="472">
        <v>16212</v>
      </c>
      <c r="N20" s="472">
        <v>37829</v>
      </c>
      <c r="O20" s="472">
        <v>0</v>
      </c>
      <c r="P20" s="472">
        <v>0</v>
      </c>
      <c r="Q20" s="657"/>
      <c r="R20" s="474"/>
      <c r="S20" s="63">
        <v>0</v>
      </c>
    </row>
    <row r="21" spans="1:19" ht="21.75" customHeight="1">
      <c r="A21" s="455"/>
      <c r="B21" s="456" t="s">
        <v>218</v>
      </c>
      <c r="C21" s="475">
        <v>58687</v>
      </c>
      <c r="D21" s="475">
        <v>46578</v>
      </c>
      <c r="E21" s="475">
        <v>39898</v>
      </c>
      <c r="F21" s="475">
        <v>18789</v>
      </c>
      <c r="G21" s="475">
        <v>58687</v>
      </c>
      <c r="H21" s="475">
        <v>577</v>
      </c>
      <c r="I21" s="475">
        <v>0</v>
      </c>
      <c r="J21" s="475">
        <v>0</v>
      </c>
      <c r="K21" s="475">
        <v>0</v>
      </c>
      <c r="L21" s="475">
        <v>0</v>
      </c>
      <c r="M21" s="475">
        <v>0</v>
      </c>
      <c r="N21" s="475">
        <v>0</v>
      </c>
      <c r="O21" s="475">
        <v>0</v>
      </c>
      <c r="P21" s="475">
        <v>0</v>
      </c>
      <c r="Q21" s="476"/>
      <c r="R21" s="474"/>
      <c r="S21" s="63"/>
    </row>
    <row r="22" spans="1:19" ht="21.75" customHeight="1">
      <c r="A22" s="455"/>
      <c r="B22" s="456" t="s">
        <v>220</v>
      </c>
      <c r="C22" s="475">
        <v>133829</v>
      </c>
      <c r="D22" s="475">
        <v>79792</v>
      </c>
      <c r="E22" s="475">
        <v>89307</v>
      </c>
      <c r="F22" s="475">
        <v>44522</v>
      </c>
      <c r="G22" s="475">
        <v>133829</v>
      </c>
      <c r="H22" s="475">
        <v>1333</v>
      </c>
      <c r="I22" s="475">
        <v>0</v>
      </c>
      <c r="J22" s="475">
        <v>0</v>
      </c>
      <c r="K22" s="475">
        <v>0</v>
      </c>
      <c r="L22" s="475">
        <v>0</v>
      </c>
      <c r="M22" s="475">
        <v>0</v>
      </c>
      <c r="N22" s="475">
        <v>0</v>
      </c>
      <c r="O22" s="475">
        <v>0</v>
      </c>
      <c r="P22" s="475">
        <v>0</v>
      </c>
      <c r="Q22" s="476"/>
      <c r="R22" s="474"/>
      <c r="S22" s="63"/>
    </row>
    <row r="23" spans="1:19" ht="21.75" customHeight="1">
      <c r="A23" s="461"/>
      <c r="B23" s="462" t="s">
        <v>217</v>
      </c>
      <c r="C23" s="478">
        <v>137434</v>
      </c>
      <c r="D23" s="478">
        <v>94217</v>
      </c>
      <c r="E23" s="478">
        <v>102468</v>
      </c>
      <c r="F23" s="478">
        <v>34966</v>
      </c>
      <c r="G23" s="478">
        <v>137434</v>
      </c>
      <c r="H23" s="478">
        <v>944</v>
      </c>
      <c r="I23" s="478">
        <v>0</v>
      </c>
      <c r="J23" s="478">
        <v>0</v>
      </c>
      <c r="K23" s="478">
        <v>0</v>
      </c>
      <c r="L23" s="478">
        <v>0</v>
      </c>
      <c r="M23" s="478">
        <v>0</v>
      </c>
      <c r="N23" s="478">
        <v>0</v>
      </c>
      <c r="O23" s="478">
        <v>0</v>
      </c>
      <c r="P23" s="478">
        <v>0</v>
      </c>
      <c r="Q23" s="479"/>
      <c r="R23" s="480"/>
      <c r="S23" s="63"/>
    </row>
    <row r="24" spans="1:19" ht="21.75" customHeight="1">
      <c r="A24" s="1025" t="s">
        <v>234</v>
      </c>
      <c r="B24" s="1026"/>
      <c r="C24" s="442">
        <f>SUM(C25:C29)</f>
        <v>715006</v>
      </c>
      <c r="D24" s="442">
        <f>SUM(D25:D29)</f>
        <v>438408</v>
      </c>
      <c r="E24" s="442">
        <f t="shared" ref="E24:P24" si="4">SUM(E25:E29)</f>
        <v>543154</v>
      </c>
      <c r="F24" s="442">
        <f t="shared" si="4"/>
        <v>171852</v>
      </c>
      <c r="G24" s="442">
        <f t="shared" si="4"/>
        <v>715006</v>
      </c>
      <c r="H24" s="442">
        <f t="shared" si="4"/>
        <v>3811</v>
      </c>
      <c r="I24" s="442">
        <f t="shared" si="4"/>
        <v>0</v>
      </c>
      <c r="J24" s="442">
        <f t="shared" si="4"/>
        <v>0</v>
      </c>
      <c r="K24" s="442">
        <f t="shared" si="4"/>
        <v>0</v>
      </c>
      <c r="L24" s="442">
        <f t="shared" si="4"/>
        <v>0</v>
      </c>
      <c r="M24" s="442">
        <f t="shared" si="4"/>
        <v>0</v>
      </c>
      <c r="N24" s="442">
        <f t="shared" si="4"/>
        <v>0</v>
      </c>
      <c r="O24" s="442">
        <f t="shared" si="4"/>
        <v>0</v>
      </c>
      <c r="P24" s="442">
        <f t="shared" si="4"/>
        <v>0</v>
      </c>
      <c r="Q24" s="470">
        <f>C24/[1]貸出サービス概況!C24*100</f>
        <v>322.61391785371052</v>
      </c>
      <c r="R24" s="471"/>
    </row>
    <row r="25" spans="1:19" ht="21.75" customHeight="1">
      <c r="A25" s="455"/>
      <c r="B25" s="448" t="s">
        <v>233</v>
      </c>
      <c r="C25" s="683">
        <v>337432</v>
      </c>
      <c r="D25" s="683">
        <v>169591</v>
      </c>
      <c r="E25" s="683">
        <v>273554</v>
      </c>
      <c r="F25" s="683">
        <v>63878</v>
      </c>
      <c r="G25" s="683">
        <v>337432</v>
      </c>
      <c r="H25" s="683">
        <v>1691</v>
      </c>
      <c r="I25" s="683">
        <v>0</v>
      </c>
      <c r="J25" s="683">
        <v>0</v>
      </c>
      <c r="K25" s="683">
        <v>0</v>
      </c>
      <c r="L25" s="683">
        <v>0</v>
      </c>
      <c r="M25" s="683">
        <v>0</v>
      </c>
      <c r="N25" s="683">
        <v>0</v>
      </c>
      <c r="O25" s="683">
        <v>0</v>
      </c>
      <c r="P25" s="683">
        <v>0</v>
      </c>
      <c r="Q25" s="453"/>
      <c r="R25" s="684"/>
      <c r="S25" s="61"/>
    </row>
    <row r="26" spans="1:19" ht="21.75" customHeight="1">
      <c r="A26" s="455"/>
      <c r="B26" s="456" t="s">
        <v>192</v>
      </c>
      <c r="C26" s="475">
        <v>78231</v>
      </c>
      <c r="D26" s="475">
        <v>58598</v>
      </c>
      <c r="E26" s="475">
        <v>57581</v>
      </c>
      <c r="F26" s="475">
        <v>20650</v>
      </c>
      <c r="G26" s="475">
        <v>78231</v>
      </c>
      <c r="H26" s="475">
        <v>540</v>
      </c>
      <c r="I26" s="475">
        <v>0</v>
      </c>
      <c r="J26" s="475">
        <v>0</v>
      </c>
      <c r="K26" s="475">
        <v>0</v>
      </c>
      <c r="L26" s="475">
        <v>0</v>
      </c>
      <c r="M26" s="475">
        <v>0</v>
      </c>
      <c r="N26" s="475">
        <v>0</v>
      </c>
      <c r="O26" s="475">
        <v>0</v>
      </c>
      <c r="P26" s="475">
        <v>0</v>
      </c>
      <c r="Q26" s="459"/>
      <c r="R26" s="474"/>
      <c r="S26" s="63"/>
    </row>
    <row r="27" spans="1:19" ht="21.75" customHeight="1">
      <c r="A27" s="455"/>
      <c r="B27" s="456" t="s">
        <v>194</v>
      </c>
      <c r="C27" s="475">
        <v>166479</v>
      </c>
      <c r="D27" s="475">
        <v>99982</v>
      </c>
      <c r="E27" s="475">
        <v>131914</v>
      </c>
      <c r="F27" s="475">
        <v>34565</v>
      </c>
      <c r="G27" s="475">
        <v>166479</v>
      </c>
      <c r="H27" s="475">
        <v>940</v>
      </c>
      <c r="I27" s="475">
        <v>0</v>
      </c>
      <c r="J27" s="475">
        <v>0</v>
      </c>
      <c r="K27" s="475">
        <v>0</v>
      </c>
      <c r="L27" s="475">
        <v>0</v>
      </c>
      <c r="M27" s="475">
        <v>0</v>
      </c>
      <c r="N27" s="475">
        <v>0</v>
      </c>
      <c r="O27" s="475">
        <v>0</v>
      </c>
      <c r="P27" s="475">
        <v>0</v>
      </c>
      <c r="Q27" s="459"/>
      <c r="R27" s="474"/>
      <c r="S27" s="63"/>
    </row>
    <row r="28" spans="1:19" ht="21.75" customHeight="1">
      <c r="A28" s="455"/>
      <c r="B28" s="456" t="s">
        <v>242</v>
      </c>
      <c r="C28" s="475">
        <v>80553</v>
      </c>
      <c r="D28" s="475">
        <v>62113</v>
      </c>
      <c r="E28" s="475">
        <v>49353</v>
      </c>
      <c r="F28" s="475">
        <v>31200</v>
      </c>
      <c r="G28" s="475">
        <v>80553</v>
      </c>
      <c r="H28" s="475">
        <v>640</v>
      </c>
      <c r="I28" s="475">
        <v>0</v>
      </c>
      <c r="J28" s="475">
        <v>0</v>
      </c>
      <c r="K28" s="475">
        <v>0</v>
      </c>
      <c r="L28" s="475">
        <v>0</v>
      </c>
      <c r="M28" s="475">
        <v>0</v>
      </c>
      <c r="N28" s="475">
        <v>0</v>
      </c>
      <c r="O28" s="475">
        <v>0</v>
      </c>
      <c r="P28" s="475">
        <v>0</v>
      </c>
      <c r="Q28" s="459"/>
      <c r="R28" s="474"/>
      <c r="S28" s="63"/>
    </row>
    <row r="29" spans="1:19" ht="21.75" customHeight="1">
      <c r="A29" s="461"/>
      <c r="B29" s="462" t="s">
        <v>330</v>
      </c>
      <c r="C29" s="478">
        <v>52311</v>
      </c>
      <c r="D29" s="478">
        <v>48124</v>
      </c>
      <c r="E29" s="478">
        <v>30752</v>
      </c>
      <c r="F29" s="478">
        <v>21559</v>
      </c>
      <c r="G29" s="478">
        <v>52311</v>
      </c>
      <c r="H29" s="478">
        <v>0</v>
      </c>
      <c r="I29" s="478">
        <v>0</v>
      </c>
      <c r="J29" s="478">
        <v>0</v>
      </c>
      <c r="K29" s="478">
        <v>0</v>
      </c>
      <c r="L29" s="478">
        <v>0</v>
      </c>
      <c r="M29" s="478">
        <v>0</v>
      </c>
      <c r="N29" s="478">
        <v>0</v>
      </c>
      <c r="O29" s="478">
        <v>0</v>
      </c>
      <c r="P29" s="478">
        <v>0</v>
      </c>
      <c r="Q29" s="465"/>
      <c r="R29" s="480"/>
      <c r="S29" s="63"/>
    </row>
    <row r="30" spans="1:19" ht="21.75" customHeight="1">
      <c r="A30" s="1018" t="s">
        <v>195</v>
      </c>
      <c r="B30" s="1019"/>
      <c r="C30" s="744">
        <v>447456</v>
      </c>
      <c r="D30" s="744">
        <v>100000</v>
      </c>
      <c r="E30" s="744">
        <v>320097</v>
      </c>
      <c r="F30" s="744">
        <v>127359</v>
      </c>
      <c r="G30" s="744">
        <v>447456</v>
      </c>
      <c r="H30" s="744">
        <v>3291</v>
      </c>
      <c r="I30" s="744" t="s">
        <v>136</v>
      </c>
      <c r="J30" s="744" t="s">
        <v>136</v>
      </c>
      <c r="K30" s="744">
        <v>0</v>
      </c>
      <c r="L30" s="744" t="s">
        <v>136</v>
      </c>
      <c r="M30" s="744" t="s">
        <v>136</v>
      </c>
      <c r="N30" s="744">
        <v>0</v>
      </c>
      <c r="O30" s="744">
        <v>0</v>
      </c>
      <c r="P30" s="744">
        <v>0</v>
      </c>
      <c r="Q30" s="470">
        <f>C30/[1]貸出サービス概況!C30*100</f>
        <v>1073.473598349447</v>
      </c>
      <c r="R30" s="745"/>
      <c r="S30" s="62"/>
    </row>
    <row r="31" spans="1:19" ht="21.75" customHeight="1">
      <c r="A31" s="1018" t="s">
        <v>196</v>
      </c>
      <c r="B31" s="1019"/>
      <c r="C31" s="746">
        <v>338813</v>
      </c>
      <c r="D31" s="746">
        <v>161985</v>
      </c>
      <c r="E31" s="746">
        <v>224394</v>
      </c>
      <c r="F31" s="746">
        <v>70722</v>
      </c>
      <c r="G31" s="746">
        <v>295116</v>
      </c>
      <c r="H31" s="746">
        <v>1862</v>
      </c>
      <c r="I31" s="746">
        <v>0</v>
      </c>
      <c r="J31" s="746">
        <v>0</v>
      </c>
      <c r="K31" s="746">
        <v>0</v>
      </c>
      <c r="L31" s="746">
        <v>0</v>
      </c>
      <c r="M31" s="746">
        <v>0</v>
      </c>
      <c r="N31" s="746">
        <v>0</v>
      </c>
      <c r="O31" s="746">
        <v>43697</v>
      </c>
      <c r="P31" s="746">
        <v>30601</v>
      </c>
      <c r="Q31" s="747">
        <f>C31/[1]貸出サービス概況!C31*100</f>
        <v>463.34668982399523</v>
      </c>
      <c r="R31" s="748"/>
      <c r="S31" s="65"/>
    </row>
    <row r="32" spans="1:19" ht="21.75" customHeight="1">
      <c r="A32" s="1025" t="s">
        <v>235</v>
      </c>
      <c r="B32" s="1026"/>
      <c r="C32" s="442">
        <f>SUM(C33:C34)</f>
        <v>436310</v>
      </c>
      <c r="D32" s="442">
        <f t="shared" ref="D32:P32" si="5">SUM(D33:D34)</f>
        <v>249371</v>
      </c>
      <c r="E32" s="442">
        <f t="shared" si="5"/>
        <v>223685</v>
      </c>
      <c r="F32" s="442">
        <f t="shared" si="5"/>
        <v>81147</v>
      </c>
      <c r="G32" s="442">
        <f t="shared" si="5"/>
        <v>304832</v>
      </c>
      <c r="H32" s="442">
        <f t="shared" si="5"/>
        <v>1954</v>
      </c>
      <c r="I32" s="442">
        <f t="shared" si="5"/>
        <v>0</v>
      </c>
      <c r="J32" s="442">
        <f t="shared" si="5"/>
        <v>0</v>
      </c>
      <c r="K32" s="442">
        <f t="shared" si="5"/>
        <v>0</v>
      </c>
      <c r="L32" s="442">
        <f t="shared" si="5"/>
        <v>88951</v>
      </c>
      <c r="M32" s="442">
        <f t="shared" si="5"/>
        <v>41257</v>
      </c>
      <c r="N32" s="442">
        <f t="shared" si="5"/>
        <v>130208</v>
      </c>
      <c r="O32" s="442">
        <f t="shared" si="5"/>
        <v>1270</v>
      </c>
      <c r="P32" s="442">
        <f t="shared" si="5"/>
        <v>0</v>
      </c>
      <c r="Q32" s="470">
        <f>C32/[1]貸出サービス概況!C32*100</f>
        <v>620.43712583365323</v>
      </c>
      <c r="R32" s="471"/>
    </row>
    <row r="33" spans="1:19" ht="21.75" customHeight="1">
      <c r="A33" s="455"/>
      <c r="B33" s="448" t="s">
        <v>197</v>
      </c>
      <c r="C33" s="472">
        <v>392075</v>
      </c>
      <c r="D33" s="472">
        <v>204536</v>
      </c>
      <c r="E33" s="472">
        <v>200651</v>
      </c>
      <c r="F33" s="472">
        <v>59946</v>
      </c>
      <c r="G33" s="472">
        <v>260597</v>
      </c>
      <c r="H33" s="472">
        <v>1651</v>
      </c>
      <c r="I33" s="472">
        <v>0</v>
      </c>
      <c r="J33" s="472">
        <v>0</v>
      </c>
      <c r="K33" s="472">
        <v>0</v>
      </c>
      <c r="L33" s="472">
        <v>88951</v>
      </c>
      <c r="M33" s="472">
        <v>41257</v>
      </c>
      <c r="N33" s="472">
        <v>130208</v>
      </c>
      <c r="O33" s="472">
        <v>1270</v>
      </c>
      <c r="P33" s="472" t="s">
        <v>136</v>
      </c>
      <c r="Q33" s="453"/>
      <c r="R33" s="474"/>
      <c r="S33" s="64"/>
    </row>
    <row r="34" spans="1:19" ht="21.75" customHeight="1">
      <c r="A34" s="461"/>
      <c r="B34" s="462" t="s">
        <v>198</v>
      </c>
      <c r="C34" s="478">
        <v>44235</v>
      </c>
      <c r="D34" s="478">
        <v>44835</v>
      </c>
      <c r="E34" s="478">
        <v>23034</v>
      </c>
      <c r="F34" s="478">
        <v>21201</v>
      </c>
      <c r="G34" s="478">
        <v>44235</v>
      </c>
      <c r="H34" s="478">
        <v>303</v>
      </c>
      <c r="I34" s="478">
        <v>0</v>
      </c>
      <c r="J34" s="478">
        <v>0</v>
      </c>
      <c r="K34" s="478">
        <v>0</v>
      </c>
      <c r="L34" s="478">
        <v>0</v>
      </c>
      <c r="M34" s="478">
        <v>0</v>
      </c>
      <c r="N34" s="478">
        <v>0</v>
      </c>
      <c r="O34" s="478">
        <v>0</v>
      </c>
      <c r="P34" s="478">
        <v>0</v>
      </c>
      <c r="Q34" s="465"/>
      <c r="R34" s="480"/>
      <c r="S34" s="63"/>
    </row>
    <row r="35" spans="1:19" ht="21.75" customHeight="1">
      <c r="A35" s="1025" t="s">
        <v>199</v>
      </c>
      <c r="B35" s="1026"/>
      <c r="C35" s="744">
        <v>246771</v>
      </c>
      <c r="D35" s="744">
        <v>123565</v>
      </c>
      <c r="E35" s="744">
        <v>177618</v>
      </c>
      <c r="F35" s="744">
        <v>69153</v>
      </c>
      <c r="G35" s="744">
        <v>246771</v>
      </c>
      <c r="H35" s="744">
        <v>2041</v>
      </c>
      <c r="I35" s="744">
        <v>0</v>
      </c>
      <c r="J35" s="744">
        <v>0</v>
      </c>
      <c r="K35" s="744">
        <v>0</v>
      </c>
      <c r="L35" s="744">
        <v>0</v>
      </c>
      <c r="M35" s="744">
        <v>0</v>
      </c>
      <c r="N35" s="744">
        <v>0</v>
      </c>
      <c r="O35" s="744">
        <v>0</v>
      </c>
      <c r="P35" s="744">
        <v>0</v>
      </c>
      <c r="Q35" s="470">
        <f>C35/[1]貸出サービス概況!C35*100</f>
        <v>410.79888798255399</v>
      </c>
      <c r="R35" s="758"/>
      <c r="S35" s="63"/>
    </row>
    <row r="36" spans="1:19" s="50" customFormat="1" ht="21.75" customHeight="1">
      <c r="A36" s="1055" t="s">
        <v>200</v>
      </c>
      <c r="B36" s="1056"/>
      <c r="C36" s="478">
        <v>184538</v>
      </c>
      <c r="D36" s="478">
        <v>98380</v>
      </c>
      <c r="E36" s="478">
        <v>129095</v>
      </c>
      <c r="F36" s="478">
        <v>55443</v>
      </c>
      <c r="G36" s="478">
        <v>184538</v>
      </c>
      <c r="H36" s="478">
        <v>1142</v>
      </c>
      <c r="I36" s="478">
        <v>0</v>
      </c>
      <c r="J36" s="478">
        <v>0</v>
      </c>
      <c r="K36" s="478">
        <v>0</v>
      </c>
      <c r="L36" s="478">
        <v>0</v>
      </c>
      <c r="M36" s="478">
        <v>0</v>
      </c>
      <c r="N36" s="478">
        <v>0</v>
      </c>
      <c r="O36" s="478">
        <v>0</v>
      </c>
      <c r="P36" s="478">
        <v>0</v>
      </c>
      <c r="Q36" s="759">
        <f>C36/[1]貸出サービス概況!C36*100</f>
        <v>414.76669963139443</v>
      </c>
      <c r="R36" s="480"/>
      <c r="S36" s="63"/>
    </row>
    <row r="37" spans="1:19" ht="21.75" customHeight="1">
      <c r="A37" s="1025" t="s">
        <v>236</v>
      </c>
      <c r="B37" s="1026"/>
      <c r="C37" s="442">
        <f>SUM(C38:C39)</f>
        <v>179483</v>
      </c>
      <c r="D37" s="442">
        <f t="shared" ref="D37:P37" si="6">SUM(D38:D39)</f>
        <v>115796</v>
      </c>
      <c r="E37" s="442">
        <f t="shared" si="6"/>
        <v>126178</v>
      </c>
      <c r="F37" s="442">
        <f t="shared" si="6"/>
        <v>53305</v>
      </c>
      <c r="G37" s="442">
        <f t="shared" si="6"/>
        <v>179483</v>
      </c>
      <c r="H37" s="442">
        <f>SUM(H38:H39)</f>
        <v>2127</v>
      </c>
      <c r="I37" s="442">
        <f t="shared" si="6"/>
        <v>0</v>
      </c>
      <c r="J37" s="442">
        <f t="shared" si="6"/>
        <v>0</v>
      </c>
      <c r="K37" s="442">
        <f t="shared" si="6"/>
        <v>0</v>
      </c>
      <c r="L37" s="442">
        <f t="shared" si="6"/>
        <v>0</v>
      </c>
      <c r="M37" s="442">
        <f t="shared" si="6"/>
        <v>0</v>
      </c>
      <c r="N37" s="442">
        <f t="shared" si="6"/>
        <v>0</v>
      </c>
      <c r="O37" s="442">
        <f t="shared" si="6"/>
        <v>0</v>
      </c>
      <c r="P37" s="442">
        <f t="shared" si="6"/>
        <v>0</v>
      </c>
      <c r="Q37" s="470">
        <f>C37/[1]貸出サービス概況!C37*100</f>
        <v>348.4700811555935</v>
      </c>
      <c r="R37" s="471"/>
    </row>
    <row r="38" spans="1:19" ht="21.75" customHeight="1">
      <c r="A38" s="455"/>
      <c r="B38" s="448" t="s">
        <v>201</v>
      </c>
      <c r="C38" s="472">
        <v>86815</v>
      </c>
      <c r="D38" s="472">
        <v>64413</v>
      </c>
      <c r="E38" s="472">
        <v>67187</v>
      </c>
      <c r="F38" s="472">
        <v>19628</v>
      </c>
      <c r="G38" s="472">
        <v>86815</v>
      </c>
      <c r="H38" s="472">
        <v>540</v>
      </c>
      <c r="I38" s="472">
        <v>0</v>
      </c>
      <c r="J38" s="472">
        <v>0</v>
      </c>
      <c r="K38" s="472">
        <v>0</v>
      </c>
      <c r="L38" s="472">
        <v>0</v>
      </c>
      <c r="M38" s="472">
        <v>0</v>
      </c>
      <c r="N38" s="472">
        <v>0</v>
      </c>
      <c r="O38" s="472">
        <v>0</v>
      </c>
      <c r="P38" s="472">
        <v>0</v>
      </c>
      <c r="Q38" s="473"/>
      <c r="R38" s="474"/>
      <c r="S38" s="63"/>
    </row>
    <row r="39" spans="1:19" ht="21.75" customHeight="1">
      <c r="A39" s="461"/>
      <c r="B39" s="462" t="s">
        <v>223</v>
      </c>
      <c r="C39" s="478">
        <v>92668</v>
      </c>
      <c r="D39" s="478">
        <v>51383</v>
      </c>
      <c r="E39" s="478">
        <v>58991</v>
      </c>
      <c r="F39" s="478">
        <v>33677</v>
      </c>
      <c r="G39" s="478">
        <v>92668</v>
      </c>
      <c r="H39" s="478">
        <v>1587</v>
      </c>
      <c r="I39" s="478">
        <v>0</v>
      </c>
      <c r="J39" s="478">
        <v>0</v>
      </c>
      <c r="K39" s="478">
        <v>0</v>
      </c>
      <c r="L39" s="478">
        <v>0</v>
      </c>
      <c r="M39" s="478">
        <v>0</v>
      </c>
      <c r="N39" s="478">
        <v>0</v>
      </c>
      <c r="O39" s="478">
        <v>0</v>
      </c>
      <c r="P39" s="478">
        <v>0</v>
      </c>
      <c r="Q39" s="479"/>
      <c r="R39" s="480"/>
      <c r="S39" s="63"/>
    </row>
    <row r="40" spans="1:19" ht="21.75" customHeight="1">
      <c r="A40" s="1025" t="s">
        <v>237</v>
      </c>
      <c r="B40" s="1026"/>
      <c r="C40" s="442">
        <f>SUM(C41:C42)</f>
        <v>278075</v>
      </c>
      <c r="D40" s="442">
        <f t="shared" ref="D40:P40" si="7">SUM(D41:D42)</f>
        <v>187884</v>
      </c>
      <c r="E40" s="442">
        <f t="shared" si="7"/>
        <v>241558</v>
      </c>
      <c r="F40" s="442">
        <f t="shared" si="7"/>
        <v>36517</v>
      </c>
      <c r="G40" s="442">
        <f t="shared" si="7"/>
        <v>278075</v>
      </c>
      <c r="H40" s="442">
        <f t="shared" si="7"/>
        <v>2274</v>
      </c>
      <c r="I40" s="442">
        <f t="shared" si="7"/>
        <v>0</v>
      </c>
      <c r="J40" s="442">
        <f t="shared" si="7"/>
        <v>0</v>
      </c>
      <c r="K40" s="442">
        <f t="shared" si="7"/>
        <v>0</v>
      </c>
      <c r="L40" s="442">
        <f t="shared" si="7"/>
        <v>0</v>
      </c>
      <c r="M40" s="442">
        <f t="shared" si="7"/>
        <v>0</v>
      </c>
      <c r="N40" s="442">
        <f t="shared" si="7"/>
        <v>0</v>
      </c>
      <c r="O40" s="442">
        <f t="shared" si="7"/>
        <v>0</v>
      </c>
      <c r="P40" s="442">
        <f t="shared" si="7"/>
        <v>0</v>
      </c>
      <c r="Q40" s="470">
        <f>C40/[1]貸出サービス概況!C40*100</f>
        <v>582.97867879829766</v>
      </c>
      <c r="R40" s="471"/>
    </row>
    <row r="41" spans="1:19" ht="21.75" customHeight="1">
      <c r="A41" s="455"/>
      <c r="B41" s="448" t="s">
        <v>202</v>
      </c>
      <c r="C41" s="472">
        <v>117235</v>
      </c>
      <c r="D41" s="472">
        <v>106142</v>
      </c>
      <c r="E41" s="472">
        <v>116545</v>
      </c>
      <c r="F41" s="472">
        <v>690</v>
      </c>
      <c r="G41" s="472">
        <v>117235</v>
      </c>
      <c r="H41" s="472">
        <v>1377</v>
      </c>
      <c r="I41" s="472">
        <v>0</v>
      </c>
      <c r="J41" s="472">
        <v>0</v>
      </c>
      <c r="K41" s="472">
        <v>0</v>
      </c>
      <c r="L41" s="472">
        <v>0</v>
      </c>
      <c r="M41" s="472">
        <v>0</v>
      </c>
      <c r="N41" s="472">
        <v>0</v>
      </c>
      <c r="O41" s="472">
        <v>0</v>
      </c>
      <c r="P41" s="472">
        <v>0</v>
      </c>
      <c r="Q41" s="453"/>
      <c r="R41" s="474"/>
      <c r="S41" s="63"/>
    </row>
    <row r="42" spans="1:19" ht="21.75" customHeight="1">
      <c r="A42" s="461"/>
      <c r="B42" s="462" t="s">
        <v>203</v>
      </c>
      <c r="C42" s="478">
        <v>160840</v>
      </c>
      <c r="D42" s="478">
        <v>81742</v>
      </c>
      <c r="E42" s="478">
        <v>125013</v>
      </c>
      <c r="F42" s="478">
        <v>35827</v>
      </c>
      <c r="G42" s="478">
        <v>160840</v>
      </c>
      <c r="H42" s="478">
        <v>897</v>
      </c>
      <c r="I42" s="478">
        <v>0</v>
      </c>
      <c r="J42" s="478">
        <v>0</v>
      </c>
      <c r="K42" s="478">
        <v>0</v>
      </c>
      <c r="L42" s="478">
        <v>0</v>
      </c>
      <c r="M42" s="478">
        <v>0</v>
      </c>
      <c r="N42" s="478">
        <v>0</v>
      </c>
      <c r="O42" s="478">
        <v>0</v>
      </c>
      <c r="P42" s="478">
        <v>0</v>
      </c>
      <c r="Q42" s="465"/>
      <c r="R42" s="480"/>
      <c r="S42" s="63"/>
    </row>
    <row r="43" spans="1:19" ht="21.75" customHeight="1">
      <c r="A43" s="1028" t="s">
        <v>205</v>
      </c>
      <c r="B43" s="1029"/>
      <c r="C43" s="744">
        <v>83492</v>
      </c>
      <c r="D43" s="744">
        <v>46133</v>
      </c>
      <c r="E43" s="744">
        <v>48725</v>
      </c>
      <c r="F43" s="744">
        <v>34767</v>
      </c>
      <c r="G43" s="744">
        <v>83492</v>
      </c>
      <c r="H43" s="744">
        <v>1462</v>
      </c>
      <c r="I43" s="744">
        <v>0</v>
      </c>
      <c r="J43" s="744">
        <v>0</v>
      </c>
      <c r="K43" s="744">
        <v>0</v>
      </c>
      <c r="L43" s="744">
        <v>0</v>
      </c>
      <c r="M43" s="744">
        <v>0</v>
      </c>
      <c r="N43" s="744">
        <v>0</v>
      </c>
      <c r="O43" s="744">
        <v>0</v>
      </c>
      <c r="P43" s="744">
        <v>0</v>
      </c>
      <c r="Q43" s="470">
        <f>C43/[1]貸出サービス概況!C43*100</f>
        <v>368.8460858808977</v>
      </c>
      <c r="R43" s="775"/>
      <c r="S43" s="61"/>
    </row>
    <row r="44" spans="1:19" ht="21.75" customHeight="1">
      <c r="A44" s="1030" t="s">
        <v>269</v>
      </c>
      <c r="B44" s="1031"/>
      <c r="C44" s="475">
        <v>26459</v>
      </c>
      <c r="D44" s="475">
        <v>21200</v>
      </c>
      <c r="E44" s="475">
        <f>26459-4286</f>
        <v>22173</v>
      </c>
      <c r="F44" s="475">
        <v>4286</v>
      </c>
      <c r="G44" s="475">
        <f>E44+F44</f>
        <v>26459</v>
      </c>
      <c r="H44" s="475" t="s">
        <v>580</v>
      </c>
      <c r="I44" s="475">
        <v>0</v>
      </c>
      <c r="J44" s="475">
        <v>0</v>
      </c>
      <c r="K44" s="475">
        <v>0</v>
      </c>
      <c r="L44" s="475">
        <v>0</v>
      </c>
      <c r="M44" s="475">
        <v>0</v>
      </c>
      <c r="N44" s="475">
        <v>0</v>
      </c>
      <c r="O44" s="475">
        <v>0</v>
      </c>
      <c r="P44" s="475">
        <v>0</v>
      </c>
      <c r="Q44" s="747">
        <f>C44/[1]貸出サービス概況!C44*100</f>
        <v>2697.145769622834</v>
      </c>
      <c r="R44" s="684"/>
      <c r="S44" s="61"/>
    </row>
    <row r="45" spans="1:19" ht="21.75" customHeight="1">
      <c r="A45" s="1030" t="s">
        <v>207</v>
      </c>
      <c r="B45" s="1031"/>
      <c r="C45" s="475">
        <v>21543</v>
      </c>
      <c r="D45" s="475">
        <v>15438</v>
      </c>
      <c r="E45" s="475">
        <v>12199</v>
      </c>
      <c r="F45" s="475">
        <v>9344</v>
      </c>
      <c r="G45" s="475">
        <v>21543</v>
      </c>
      <c r="H45" s="475">
        <v>66</v>
      </c>
      <c r="I45" s="475">
        <v>0</v>
      </c>
      <c r="J45" s="475">
        <v>0</v>
      </c>
      <c r="K45" s="475">
        <v>0</v>
      </c>
      <c r="L45" s="475">
        <v>0</v>
      </c>
      <c r="M45" s="475">
        <v>0</v>
      </c>
      <c r="N45" s="475">
        <v>0</v>
      </c>
      <c r="O45" s="475">
        <v>0</v>
      </c>
      <c r="P45" s="475">
        <v>0</v>
      </c>
      <c r="Q45" s="747">
        <f>C45/[1]貸出サービス概況!C45*100</f>
        <v>1567.9039301310042</v>
      </c>
      <c r="R45" s="684"/>
      <c r="S45" s="61"/>
    </row>
    <row r="46" spans="1:19" ht="21.75" customHeight="1">
      <c r="A46" s="1030" t="s">
        <v>211</v>
      </c>
      <c r="B46" s="1031"/>
      <c r="C46" s="475">
        <v>63635</v>
      </c>
      <c r="D46" s="475">
        <v>49535</v>
      </c>
      <c r="E46" s="475">
        <v>39117</v>
      </c>
      <c r="F46" s="475">
        <v>24518</v>
      </c>
      <c r="G46" s="475">
        <v>63635</v>
      </c>
      <c r="H46" s="475">
        <v>355</v>
      </c>
      <c r="I46" s="475">
        <v>0</v>
      </c>
      <c r="J46" s="475">
        <v>0</v>
      </c>
      <c r="K46" s="475">
        <v>0</v>
      </c>
      <c r="L46" s="475">
        <v>0</v>
      </c>
      <c r="M46" s="475">
        <v>0</v>
      </c>
      <c r="N46" s="475">
        <v>0</v>
      </c>
      <c r="O46" s="475">
        <v>0</v>
      </c>
      <c r="P46" s="475">
        <v>0</v>
      </c>
      <c r="Q46" s="747">
        <f>C46/[1]貸出サービス概況!C46*100</f>
        <v>536.23493722086459</v>
      </c>
      <c r="R46" s="684"/>
      <c r="S46" s="61"/>
    </row>
    <row r="47" spans="1:19" ht="21.75" customHeight="1">
      <c r="A47" s="1053" t="s">
        <v>288</v>
      </c>
      <c r="B47" s="1054"/>
      <c r="C47" s="475">
        <v>136035</v>
      </c>
      <c r="D47" s="475">
        <v>107362</v>
      </c>
      <c r="E47" s="475">
        <v>92389</v>
      </c>
      <c r="F47" s="475">
        <v>43646</v>
      </c>
      <c r="G47" s="475">
        <v>136035</v>
      </c>
      <c r="H47" s="475">
        <v>769</v>
      </c>
      <c r="I47" s="475">
        <v>0</v>
      </c>
      <c r="J47" s="475">
        <v>0</v>
      </c>
      <c r="K47" s="475">
        <v>0</v>
      </c>
      <c r="L47" s="475">
        <v>0</v>
      </c>
      <c r="M47" s="475">
        <v>0</v>
      </c>
      <c r="N47" s="475">
        <v>0</v>
      </c>
      <c r="O47" s="475">
        <v>0</v>
      </c>
      <c r="P47" s="475">
        <v>0</v>
      </c>
      <c r="Q47" s="759">
        <f>C47/[1]貸出サービス概況!C47*100</f>
        <v>286.81819140188492</v>
      </c>
      <c r="R47" s="474"/>
      <c r="S47" s="63"/>
    </row>
    <row r="48" spans="1:19" ht="21.75" customHeight="1">
      <c r="A48" s="1025" t="s">
        <v>216</v>
      </c>
      <c r="B48" s="1026"/>
      <c r="C48" s="744">
        <v>53310</v>
      </c>
      <c r="D48" s="744">
        <v>47831</v>
      </c>
      <c r="E48" s="744">
        <v>42045</v>
      </c>
      <c r="F48" s="744">
        <v>11265</v>
      </c>
      <c r="G48" s="744">
        <v>53310</v>
      </c>
      <c r="H48" s="744">
        <v>190</v>
      </c>
      <c r="I48" s="744">
        <v>0</v>
      </c>
      <c r="J48" s="744">
        <v>0</v>
      </c>
      <c r="K48" s="744">
        <v>0</v>
      </c>
      <c r="L48" s="744">
        <v>0</v>
      </c>
      <c r="M48" s="744">
        <v>0</v>
      </c>
      <c r="N48" s="744">
        <v>0</v>
      </c>
      <c r="O48" s="744">
        <v>0</v>
      </c>
      <c r="P48" s="744">
        <v>0</v>
      </c>
      <c r="Q48" s="470">
        <f>C48/[1]貸出サービス概況!C48*100</f>
        <v>911.74961518727548</v>
      </c>
      <c r="R48" s="758"/>
      <c r="S48" s="63"/>
    </row>
    <row r="49" spans="1:19" ht="21.75" customHeight="1">
      <c r="A49" s="1018" t="s">
        <v>208</v>
      </c>
      <c r="B49" s="1019"/>
      <c r="C49" s="475">
        <v>184588</v>
      </c>
      <c r="D49" s="475">
        <v>95404</v>
      </c>
      <c r="E49" s="475">
        <v>131163</v>
      </c>
      <c r="F49" s="475">
        <v>53425</v>
      </c>
      <c r="G49" s="475">
        <v>184588</v>
      </c>
      <c r="H49" s="475">
        <v>1065</v>
      </c>
      <c r="I49" s="475">
        <v>0</v>
      </c>
      <c r="J49" s="475">
        <v>0</v>
      </c>
      <c r="K49" s="475">
        <v>0</v>
      </c>
      <c r="L49" s="475">
        <v>0</v>
      </c>
      <c r="M49" s="475">
        <v>0</v>
      </c>
      <c r="N49" s="475">
        <v>0</v>
      </c>
      <c r="O49" s="475">
        <v>0</v>
      </c>
      <c r="P49" s="475">
        <v>0</v>
      </c>
      <c r="Q49" s="747">
        <f>C49/[1]貸出サービス概況!C49*100</f>
        <v>525.6221880517113</v>
      </c>
      <c r="R49" s="684"/>
      <c r="S49" s="61"/>
    </row>
    <row r="50" spans="1:19" ht="21.75" customHeight="1">
      <c r="A50" s="1018" t="s">
        <v>209</v>
      </c>
      <c r="B50" s="1019"/>
      <c r="C50" s="475">
        <v>84232</v>
      </c>
      <c r="D50" s="475">
        <v>69038</v>
      </c>
      <c r="E50" s="475">
        <v>49464</v>
      </c>
      <c r="F50" s="475">
        <v>26184</v>
      </c>
      <c r="G50" s="475">
        <v>75648</v>
      </c>
      <c r="H50" s="475">
        <v>607</v>
      </c>
      <c r="I50" s="475">
        <v>0</v>
      </c>
      <c r="J50" s="475">
        <v>0</v>
      </c>
      <c r="K50" s="475">
        <v>0</v>
      </c>
      <c r="L50" s="475">
        <v>0</v>
      </c>
      <c r="M50" s="475">
        <v>0</v>
      </c>
      <c r="N50" s="475">
        <v>0</v>
      </c>
      <c r="O50" s="475">
        <v>8584</v>
      </c>
      <c r="P50" s="475" t="s">
        <v>136</v>
      </c>
      <c r="Q50" s="747">
        <f>C50/[1]貸出サービス概況!C50*100</f>
        <v>806.97451619084109</v>
      </c>
      <c r="R50" s="474"/>
      <c r="S50" s="64"/>
    </row>
    <row r="51" spans="1:19" ht="21.75" customHeight="1">
      <c r="A51" s="1018" t="s">
        <v>212</v>
      </c>
      <c r="B51" s="1019"/>
      <c r="C51" s="475">
        <v>50892</v>
      </c>
      <c r="D51" s="475">
        <v>50829</v>
      </c>
      <c r="E51" s="475">
        <v>35782</v>
      </c>
      <c r="F51" s="475">
        <v>15110</v>
      </c>
      <c r="G51" s="475">
        <v>50892</v>
      </c>
      <c r="H51" s="475">
        <v>648</v>
      </c>
      <c r="I51" s="475">
        <v>0</v>
      </c>
      <c r="J51" s="475">
        <v>0</v>
      </c>
      <c r="K51" s="475">
        <v>0</v>
      </c>
      <c r="L51" s="475">
        <v>0</v>
      </c>
      <c r="M51" s="475">
        <v>0</v>
      </c>
      <c r="N51" s="475">
        <v>0</v>
      </c>
      <c r="O51" s="475">
        <v>0</v>
      </c>
      <c r="P51" s="475">
        <v>0</v>
      </c>
      <c r="Q51" s="747">
        <f>C51/[1]貸出サービス概況!C51*100</f>
        <v>490.90382945885989</v>
      </c>
      <c r="R51" s="684"/>
      <c r="S51" s="61"/>
    </row>
    <row r="52" spans="1:19" ht="21.75" customHeight="1">
      <c r="A52" s="1018" t="s">
        <v>210</v>
      </c>
      <c r="B52" s="1019"/>
      <c r="C52" s="475">
        <v>143091</v>
      </c>
      <c r="D52" s="475">
        <v>89709</v>
      </c>
      <c r="E52" s="475">
        <v>105956</v>
      </c>
      <c r="F52" s="475">
        <v>37135</v>
      </c>
      <c r="G52" s="475">
        <v>143091</v>
      </c>
      <c r="H52" s="475">
        <v>1040</v>
      </c>
      <c r="I52" s="475">
        <v>0</v>
      </c>
      <c r="J52" s="475">
        <v>0</v>
      </c>
      <c r="K52" s="475">
        <v>0</v>
      </c>
      <c r="L52" s="475">
        <v>0</v>
      </c>
      <c r="M52" s="475">
        <v>0</v>
      </c>
      <c r="N52" s="475">
        <v>0</v>
      </c>
      <c r="O52" s="475">
        <v>0</v>
      </c>
      <c r="P52" s="475">
        <v>0</v>
      </c>
      <c r="Q52" s="747">
        <f>C52/[1]貸出サービス概況!C52*100</f>
        <v>341.03389103389105</v>
      </c>
      <c r="R52" s="474"/>
      <c r="S52" s="63"/>
    </row>
    <row r="53" spans="1:19" ht="21.75" customHeight="1" thickBot="1">
      <c r="A53" s="1020" t="s">
        <v>213</v>
      </c>
      <c r="B53" s="1021"/>
      <c r="C53" s="823">
        <v>167775</v>
      </c>
      <c r="D53" s="823">
        <v>96891</v>
      </c>
      <c r="E53" s="823">
        <v>117591</v>
      </c>
      <c r="F53" s="823">
        <v>41386</v>
      </c>
      <c r="G53" s="823">
        <v>158977</v>
      </c>
      <c r="H53" s="823">
        <v>1635</v>
      </c>
      <c r="I53" s="823">
        <v>1161</v>
      </c>
      <c r="J53" s="823">
        <v>7637</v>
      </c>
      <c r="K53" s="823">
        <v>8798</v>
      </c>
      <c r="L53" s="823">
        <v>0</v>
      </c>
      <c r="M53" s="823">
        <v>0</v>
      </c>
      <c r="N53" s="823">
        <v>0</v>
      </c>
      <c r="O53" s="823">
        <v>0</v>
      </c>
      <c r="P53" s="823">
        <v>0</v>
      </c>
      <c r="Q53" s="824">
        <f>C53/[1]貸出サービス概況!C53*100</f>
        <v>677.90617802739507</v>
      </c>
      <c r="R53" s="825"/>
      <c r="S53" s="61"/>
    </row>
    <row r="54" spans="1:19" ht="21.75" customHeight="1" thickBot="1">
      <c r="A54" s="1016" t="s">
        <v>48</v>
      </c>
      <c r="B54" s="1017"/>
      <c r="C54" s="808">
        <f t="shared" ref="C54:P54" si="8">SUM(C5,C9,C16,C19,C24,C30:C31,C32,C35:C36,C37,C40,C43:C53)</f>
        <v>6980344</v>
      </c>
      <c r="D54" s="808">
        <f t="shared" si="8"/>
        <v>4220049</v>
      </c>
      <c r="E54" s="808">
        <f t="shared" si="8"/>
        <v>4750050</v>
      </c>
      <c r="F54" s="808">
        <f t="shared" si="8"/>
        <v>1855123</v>
      </c>
      <c r="G54" s="808">
        <f t="shared" si="8"/>
        <v>6605173</v>
      </c>
      <c r="H54" s="808">
        <f t="shared" si="8"/>
        <v>47768</v>
      </c>
      <c r="I54" s="808">
        <f t="shared" si="8"/>
        <v>1176</v>
      </c>
      <c r="J54" s="808">
        <f t="shared" si="8"/>
        <v>7674</v>
      </c>
      <c r="K54" s="808">
        <f t="shared" si="8"/>
        <v>8850</v>
      </c>
      <c r="L54" s="808">
        <f t="shared" si="8"/>
        <v>191778</v>
      </c>
      <c r="M54" s="808">
        <f t="shared" si="8"/>
        <v>120992</v>
      </c>
      <c r="N54" s="808">
        <f t="shared" si="8"/>
        <v>312770</v>
      </c>
      <c r="O54" s="808">
        <f t="shared" si="8"/>
        <v>53551</v>
      </c>
      <c r="P54" s="808">
        <f t="shared" si="8"/>
        <v>30601</v>
      </c>
      <c r="Q54" s="826">
        <f>C54/[1]貸出サービス概況!C54*100</f>
        <v>384.20584492498995</v>
      </c>
      <c r="R54" s="827"/>
    </row>
    <row r="55" spans="1:19" ht="21.75" customHeight="1">
      <c r="A55" s="1022" t="s">
        <v>214</v>
      </c>
      <c r="B55" s="1023"/>
      <c r="C55" s="828">
        <v>16750</v>
      </c>
      <c r="D55" s="829" t="s">
        <v>136</v>
      </c>
      <c r="E55" s="830">
        <v>16750</v>
      </c>
      <c r="F55" s="829">
        <v>0</v>
      </c>
      <c r="G55" s="829">
        <v>16750</v>
      </c>
      <c r="H55" s="829">
        <v>0</v>
      </c>
      <c r="I55" s="829">
        <v>0</v>
      </c>
      <c r="J55" s="829">
        <v>0</v>
      </c>
      <c r="K55" s="829">
        <v>0</v>
      </c>
      <c r="L55" s="829">
        <v>0</v>
      </c>
      <c r="M55" s="829">
        <v>0</v>
      </c>
      <c r="N55" s="829">
        <v>0</v>
      </c>
      <c r="O55" s="829">
        <v>0</v>
      </c>
      <c r="P55" s="829">
        <v>0</v>
      </c>
      <c r="Q55" s="459"/>
      <c r="R55" s="831"/>
      <c r="S55" s="61"/>
    </row>
    <row r="56" spans="1:19" ht="21.75" customHeight="1">
      <c r="A56" s="1018" t="s">
        <v>215</v>
      </c>
      <c r="B56" s="1027"/>
      <c r="C56" s="832">
        <v>29684</v>
      </c>
      <c r="D56" s="833"/>
      <c r="E56" s="834">
        <v>29684</v>
      </c>
      <c r="F56" s="833"/>
      <c r="G56" s="833">
        <v>29684</v>
      </c>
      <c r="H56" s="833"/>
      <c r="I56" s="833"/>
      <c r="J56" s="833"/>
      <c r="K56" s="833">
        <v>0</v>
      </c>
      <c r="L56" s="833"/>
      <c r="M56" s="833"/>
      <c r="N56" s="833">
        <v>0</v>
      </c>
      <c r="O56" s="833"/>
      <c r="P56" s="833"/>
      <c r="Q56" s="459"/>
      <c r="R56" s="684"/>
      <c r="S56" s="61"/>
    </row>
    <row r="57" spans="1:19" ht="21.75" customHeight="1" thickBot="1">
      <c r="A57" s="1020" t="s">
        <v>170</v>
      </c>
      <c r="B57" s="1024"/>
      <c r="C57" s="835">
        <v>858909</v>
      </c>
      <c r="D57" s="833">
        <v>196546</v>
      </c>
      <c r="E57" s="835">
        <v>768546</v>
      </c>
      <c r="F57" s="835">
        <v>90363</v>
      </c>
      <c r="G57" s="835">
        <v>858909</v>
      </c>
      <c r="H57" s="835" t="s">
        <v>136</v>
      </c>
      <c r="I57" s="835">
        <v>0</v>
      </c>
      <c r="J57" s="835">
        <v>0</v>
      </c>
      <c r="K57" s="835">
        <v>0</v>
      </c>
      <c r="L57" s="835">
        <v>0</v>
      </c>
      <c r="M57" s="835">
        <v>0</v>
      </c>
      <c r="N57" s="835">
        <v>0</v>
      </c>
      <c r="O57" s="835">
        <v>0</v>
      </c>
      <c r="P57" s="835">
        <v>0</v>
      </c>
      <c r="Q57" s="747"/>
      <c r="R57" s="825"/>
      <c r="S57" s="61"/>
    </row>
    <row r="58" spans="1:19" ht="21.75" customHeight="1" thickBot="1">
      <c r="A58" s="1016" t="s">
        <v>144</v>
      </c>
      <c r="B58" s="1017"/>
      <c r="C58" s="808">
        <f>SUM(C55:C57)</f>
        <v>905343</v>
      </c>
      <c r="D58" s="808">
        <f t="shared" ref="D58:P58" si="9">SUM(D55:D57)</f>
        <v>196546</v>
      </c>
      <c r="E58" s="808">
        <f t="shared" si="9"/>
        <v>814980</v>
      </c>
      <c r="F58" s="808">
        <f t="shared" si="9"/>
        <v>90363</v>
      </c>
      <c r="G58" s="808">
        <f t="shared" si="9"/>
        <v>905343</v>
      </c>
      <c r="H58" s="808">
        <f t="shared" si="9"/>
        <v>0</v>
      </c>
      <c r="I58" s="808">
        <f t="shared" si="9"/>
        <v>0</v>
      </c>
      <c r="J58" s="808">
        <f t="shared" si="9"/>
        <v>0</v>
      </c>
      <c r="K58" s="808">
        <f t="shared" si="9"/>
        <v>0</v>
      </c>
      <c r="L58" s="808">
        <f t="shared" si="9"/>
        <v>0</v>
      </c>
      <c r="M58" s="808">
        <f t="shared" si="9"/>
        <v>0</v>
      </c>
      <c r="N58" s="808">
        <f t="shared" si="9"/>
        <v>0</v>
      </c>
      <c r="O58" s="808">
        <f t="shared" si="9"/>
        <v>0</v>
      </c>
      <c r="P58" s="808">
        <f t="shared" si="9"/>
        <v>0</v>
      </c>
      <c r="Q58" s="808" t="s">
        <v>136</v>
      </c>
      <c r="R58" s="827"/>
    </row>
    <row r="59" spans="1:19" ht="21.75" customHeight="1" thickBot="1">
      <c r="A59" s="1016" t="s">
        <v>11</v>
      </c>
      <c r="B59" s="1017"/>
      <c r="C59" s="821">
        <f>C54+C58</f>
        <v>7885687</v>
      </c>
      <c r="D59" s="821">
        <f t="shared" ref="D59:P59" si="10">D54+D58</f>
        <v>4416595</v>
      </c>
      <c r="E59" s="821">
        <f t="shared" si="10"/>
        <v>5565030</v>
      </c>
      <c r="F59" s="821">
        <f t="shared" si="10"/>
        <v>1945486</v>
      </c>
      <c r="G59" s="821">
        <f t="shared" si="10"/>
        <v>7510516</v>
      </c>
      <c r="H59" s="821">
        <f t="shared" si="10"/>
        <v>47768</v>
      </c>
      <c r="I59" s="821">
        <f t="shared" si="10"/>
        <v>1176</v>
      </c>
      <c r="J59" s="821">
        <f t="shared" si="10"/>
        <v>7674</v>
      </c>
      <c r="K59" s="821">
        <f t="shared" si="10"/>
        <v>8850</v>
      </c>
      <c r="L59" s="821">
        <f t="shared" si="10"/>
        <v>191778</v>
      </c>
      <c r="M59" s="821">
        <f t="shared" si="10"/>
        <v>120992</v>
      </c>
      <c r="N59" s="821">
        <f t="shared" si="10"/>
        <v>312770</v>
      </c>
      <c r="O59" s="821">
        <f t="shared" si="10"/>
        <v>53551</v>
      </c>
      <c r="P59" s="821">
        <f t="shared" si="10"/>
        <v>30601</v>
      </c>
      <c r="Q59" s="821" t="s">
        <v>136</v>
      </c>
      <c r="R59" s="836"/>
    </row>
    <row r="61" spans="1:19">
      <c r="E61" s="57"/>
    </row>
  </sheetData>
  <mergeCells count="31">
    <mergeCell ref="Q2:Q3"/>
    <mergeCell ref="A2:B4"/>
    <mergeCell ref="A5:B5"/>
    <mergeCell ref="A9:B9"/>
    <mergeCell ref="A16:B16"/>
    <mergeCell ref="A19:B19"/>
    <mergeCell ref="A24:B24"/>
    <mergeCell ref="A30:B30"/>
    <mergeCell ref="A31:B31"/>
    <mergeCell ref="A32:B32"/>
    <mergeCell ref="A35:B35"/>
    <mergeCell ref="A36:B36"/>
    <mergeCell ref="A37:B37"/>
    <mergeCell ref="A40:B40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9:B59"/>
    <mergeCell ref="A53:B53"/>
    <mergeCell ref="A54:B54"/>
    <mergeCell ref="A55:B55"/>
    <mergeCell ref="A56:B56"/>
    <mergeCell ref="A57:B57"/>
    <mergeCell ref="A58:B58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0" firstPageNumber="30" fitToWidth="2" orientation="portrait" useFirstPageNumber="1" r:id="rId1"/>
  <headerFooter alignWithMargins="0">
    <oddFooter>&amp;C&amp;"ＭＳ 明朝,標準"&amp;18&amp;P</oddFooter>
  </headerFooter>
  <colBreaks count="1" manualBreakCount="1">
    <brk id="11" max="5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1"/>
  <sheetViews>
    <sheetView view="pageBreakPreview" zoomScale="74" zoomScaleNormal="70" zoomScaleSheetLayoutView="74" workbookViewId="0">
      <selection activeCell="I36" sqref="I36"/>
    </sheetView>
  </sheetViews>
  <sheetFormatPr defaultColWidth="9" defaultRowHeight="13"/>
  <cols>
    <col min="1" max="1" width="10" style="12" customWidth="1"/>
    <col min="2" max="14" width="11.6328125" style="1" customWidth="1"/>
    <col min="15" max="15" width="13.6328125" style="1" customWidth="1"/>
    <col min="16" max="16" width="52.26953125" style="1" customWidth="1"/>
    <col min="17" max="16384" width="9" style="1"/>
  </cols>
  <sheetData>
    <row r="1" spans="1:16" ht="14.5" thickBot="1">
      <c r="A1" s="101" t="s">
        <v>341</v>
      </c>
      <c r="P1" s="12" t="str">
        <f>蔵書Ⅰ!R1</f>
        <v>令和7年3月31日現在</v>
      </c>
    </row>
    <row r="2" spans="1:16" ht="13.5" customHeight="1">
      <c r="A2" s="179" t="s">
        <v>0</v>
      </c>
      <c r="B2" s="180" t="s">
        <v>13</v>
      </c>
      <c r="C2" s="140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8" t="s">
        <v>2</v>
      </c>
      <c r="P2" s="149" t="s">
        <v>289</v>
      </c>
    </row>
    <row r="3" spans="1:16" ht="14.15" customHeight="1">
      <c r="A3" s="181"/>
      <c r="B3" s="10" t="s">
        <v>14</v>
      </c>
      <c r="C3" s="116" t="s">
        <v>440</v>
      </c>
      <c r="D3" s="10" t="s">
        <v>441</v>
      </c>
      <c r="E3" s="10" t="s">
        <v>442</v>
      </c>
      <c r="F3" s="10" t="s">
        <v>443</v>
      </c>
      <c r="G3" s="10" t="s">
        <v>444</v>
      </c>
      <c r="H3" s="10" t="s">
        <v>445</v>
      </c>
      <c r="I3" s="10" t="s">
        <v>446</v>
      </c>
      <c r="J3" s="10" t="s">
        <v>447</v>
      </c>
      <c r="K3" s="13" t="s">
        <v>336</v>
      </c>
      <c r="L3" s="10" t="s">
        <v>448</v>
      </c>
      <c r="M3" s="10" t="s">
        <v>449</v>
      </c>
      <c r="N3" s="117" t="s">
        <v>450</v>
      </c>
      <c r="O3" s="117" t="s">
        <v>451</v>
      </c>
      <c r="P3" s="182"/>
    </row>
    <row r="4" spans="1:16" ht="14.15" customHeight="1">
      <c r="A4" s="181"/>
      <c r="B4" s="67">
        <v>0</v>
      </c>
      <c r="C4" s="67">
        <v>1</v>
      </c>
      <c r="D4" s="67">
        <v>2</v>
      </c>
      <c r="E4" s="67">
        <v>3</v>
      </c>
      <c r="F4" s="67">
        <v>4</v>
      </c>
      <c r="G4" s="67">
        <v>5</v>
      </c>
      <c r="H4" s="67">
        <v>6</v>
      </c>
      <c r="I4" s="67">
        <v>7</v>
      </c>
      <c r="J4" s="67">
        <v>8</v>
      </c>
      <c r="K4" s="67">
        <v>9</v>
      </c>
      <c r="L4" s="55"/>
      <c r="M4" s="55"/>
      <c r="N4" s="55"/>
      <c r="O4" s="55"/>
      <c r="P4" s="183"/>
    </row>
    <row r="5" spans="1:16" ht="22.5" customHeight="1">
      <c r="A5" s="481" t="s">
        <v>254</v>
      </c>
      <c r="B5" s="482">
        <v>8513</v>
      </c>
      <c r="C5" s="482">
        <v>10028</v>
      </c>
      <c r="D5" s="482">
        <v>23426</v>
      </c>
      <c r="E5" s="482">
        <v>26755</v>
      </c>
      <c r="F5" s="482">
        <v>10590</v>
      </c>
      <c r="G5" s="482">
        <v>10254</v>
      </c>
      <c r="H5" s="482">
        <v>5493</v>
      </c>
      <c r="I5" s="482">
        <v>23584</v>
      </c>
      <c r="J5" s="482">
        <v>3015</v>
      </c>
      <c r="K5" s="482">
        <v>77232</v>
      </c>
      <c r="L5" s="482">
        <v>87046</v>
      </c>
      <c r="M5" s="482">
        <v>1381</v>
      </c>
      <c r="N5" s="482">
        <v>7108</v>
      </c>
      <c r="O5" s="482">
        <f>SUM(B5:N5)</f>
        <v>294425</v>
      </c>
      <c r="P5" s="483"/>
    </row>
    <row r="6" spans="1:16" ht="22.5" customHeight="1">
      <c r="A6" s="484" t="s">
        <v>249</v>
      </c>
      <c r="B6" s="485">
        <v>1075</v>
      </c>
      <c r="C6" s="485">
        <v>194</v>
      </c>
      <c r="D6" s="485">
        <v>371</v>
      </c>
      <c r="E6" s="485">
        <v>3415</v>
      </c>
      <c r="F6" s="485">
        <v>1058</v>
      </c>
      <c r="G6" s="485">
        <v>1945</v>
      </c>
      <c r="H6" s="485">
        <v>126</v>
      </c>
      <c r="I6" s="485">
        <v>2361</v>
      </c>
      <c r="J6" s="485">
        <v>109</v>
      </c>
      <c r="K6" s="485">
        <v>1063</v>
      </c>
      <c r="L6" s="485">
        <v>411</v>
      </c>
      <c r="M6" s="485">
        <v>1717</v>
      </c>
      <c r="N6" s="485">
        <v>0</v>
      </c>
      <c r="O6" s="485">
        <f t="shared" ref="O6" si="0">SUM(B6:N6)</f>
        <v>13845</v>
      </c>
      <c r="P6" s="486"/>
    </row>
    <row r="7" spans="1:16" ht="22.5" customHeight="1">
      <c r="A7" s="484" t="s">
        <v>251</v>
      </c>
      <c r="B7" s="485">
        <v>4417</v>
      </c>
      <c r="C7" s="485">
        <v>8167</v>
      </c>
      <c r="D7" s="485">
        <v>18927</v>
      </c>
      <c r="E7" s="485">
        <v>23507</v>
      </c>
      <c r="F7" s="485">
        <v>19735</v>
      </c>
      <c r="G7" s="485">
        <v>32014</v>
      </c>
      <c r="H7" s="485">
        <v>8737</v>
      </c>
      <c r="I7" s="485">
        <v>33990</v>
      </c>
      <c r="J7" s="485">
        <v>3543</v>
      </c>
      <c r="K7" s="485">
        <v>138209</v>
      </c>
      <c r="L7" s="485">
        <v>6874</v>
      </c>
      <c r="M7" s="485">
        <v>44</v>
      </c>
      <c r="N7" s="485">
        <v>0</v>
      </c>
      <c r="O7" s="485">
        <v>298164</v>
      </c>
      <c r="P7" s="486"/>
    </row>
    <row r="8" spans="1:16" ht="22.5" customHeight="1">
      <c r="A8" s="484" t="s">
        <v>238</v>
      </c>
      <c r="B8" s="485">
        <v>17287</v>
      </c>
      <c r="C8" s="485">
        <v>24936</v>
      </c>
      <c r="D8" s="485">
        <v>44853</v>
      </c>
      <c r="E8" s="485">
        <v>95667</v>
      </c>
      <c r="F8" s="485">
        <v>38012</v>
      </c>
      <c r="G8" s="485">
        <v>43341</v>
      </c>
      <c r="H8" s="485">
        <v>18772</v>
      </c>
      <c r="I8" s="485">
        <v>51762</v>
      </c>
      <c r="J8" s="485">
        <v>8585</v>
      </c>
      <c r="K8" s="485">
        <v>148299</v>
      </c>
      <c r="L8" s="485">
        <v>46378</v>
      </c>
      <c r="M8" s="485">
        <v>1176</v>
      </c>
      <c r="N8" s="485">
        <v>0</v>
      </c>
      <c r="O8" s="485">
        <v>539068</v>
      </c>
      <c r="P8" s="486"/>
    </row>
    <row r="9" spans="1:16" ht="22.5" customHeight="1">
      <c r="A9" s="484" t="s">
        <v>239</v>
      </c>
      <c r="B9" s="485">
        <v>627</v>
      </c>
      <c r="C9" s="485">
        <v>1081</v>
      </c>
      <c r="D9" s="485">
        <v>2604</v>
      </c>
      <c r="E9" s="485">
        <v>3071</v>
      </c>
      <c r="F9" s="485">
        <v>2361</v>
      </c>
      <c r="G9" s="485">
        <v>2754</v>
      </c>
      <c r="H9" s="485">
        <v>1050</v>
      </c>
      <c r="I9" s="485">
        <v>2856</v>
      </c>
      <c r="J9" s="485">
        <v>630</v>
      </c>
      <c r="K9" s="485">
        <v>11101</v>
      </c>
      <c r="L9" s="485">
        <v>3569</v>
      </c>
      <c r="M9" s="485">
        <v>19</v>
      </c>
      <c r="N9" s="485">
        <v>0</v>
      </c>
      <c r="O9" s="595">
        <v>31723</v>
      </c>
      <c r="P9" s="486"/>
    </row>
    <row r="10" spans="1:16" ht="22.5" customHeight="1">
      <c r="A10" s="481" t="s">
        <v>131</v>
      </c>
      <c r="B10" s="482">
        <v>3298</v>
      </c>
      <c r="C10" s="482">
        <v>4050</v>
      </c>
      <c r="D10" s="482">
        <v>10032</v>
      </c>
      <c r="E10" s="482">
        <v>11659</v>
      </c>
      <c r="F10" s="482">
        <v>7345</v>
      </c>
      <c r="G10" s="482">
        <v>7849</v>
      </c>
      <c r="H10" s="482">
        <v>3335</v>
      </c>
      <c r="I10" s="482">
        <v>9036</v>
      </c>
      <c r="J10" s="482">
        <v>1477</v>
      </c>
      <c r="K10" s="482">
        <v>41080</v>
      </c>
      <c r="L10" s="482">
        <v>4146</v>
      </c>
      <c r="M10" s="482">
        <v>193</v>
      </c>
      <c r="N10" s="482">
        <v>0</v>
      </c>
      <c r="O10" s="485">
        <v>103500</v>
      </c>
      <c r="P10" s="483"/>
    </row>
    <row r="11" spans="1:16" ht="22.5" customHeight="1">
      <c r="A11" s="484" t="s">
        <v>132</v>
      </c>
      <c r="B11" s="485">
        <v>2548</v>
      </c>
      <c r="C11" s="485">
        <v>2455</v>
      </c>
      <c r="D11" s="485">
        <v>7919</v>
      </c>
      <c r="E11" s="485">
        <v>8051</v>
      </c>
      <c r="F11" s="485">
        <v>4646</v>
      </c>
      <c r="G11" s="485">
        <v>5081</v>
      </c>
      <c r="H11" s="485">
        <v>2093</v>
      </c>
      <c r="I11" s="485">
        <v>6237</v>
      </c>
      <c r="J11" s="485">
        <v>1576</v>
      </c>
      <c r="K11" s="485">
        <v>25880</v>
      </c>
      <c r="L11" s="485">
        <v>4711</v>
      </c>
      <c r="M11" s="485">
        <v>32</v>
      </c>
      <c r="N11" s="485">
        <v>0</v>
      </c>
      <c r="O11" s="485">
        <v>71229</v>
      </c>
      <c r="P11" s="486"/>
    </row>
    <row r="12" spans="1:16" ht="22.5" customHeight="1">
      <c r="A12" s="484" t="s">
        <v>135</v>
      </c>
      <c r="B12" s="485">
        <v>766</v>
      </c>
      <c r="C12" s="485">
        <v>836</v>
      </c>
      <c r="D12" s="485">
        <v>2569</v>
      </c>
      <c r="E12" s="485">
        <v>3806</v>
      </c>
      <c r="F12" s="485">
        <v>3208</v>
      </c>
      <c r="G12" s="485">
        <v>4635</v>
      </c>
      <c r="H12" s="485">
        <v>1528</v>
      </c>
      <c r="I12" s="485">
        <v>3903</v>
      </c>
      <c r="J12" s="485">
        <v>573</v>
      </c>
      <c r="K12" s="485">
        <v>20953</v>
      </c>
      <c r="L12" s="485">
        <v>4747</v>
      </c>
      <c r="M12" s="485">
        <v>0</v>
      </c>
      <c r="N12" s="485">
        <v>0</v>
      </c>
      <c r="O12" s="485">
        <v>47524</v>
      </c>
      <c r="P12" s="486"/>
    </row>
    <row r="13" spans="1:16" ht="22.5" customHeight="1">
      <c r="A13" s="498" t="s">
        <v>206</v>
      </c>
      <c r="B13" s="596">
        <v>941</v>
      </c>
      <c r="C13" s="596">
        <v>1251</v>
      </c>
      <c r="D13" s="596">
        <v>4240</v>
      </c>
      <c r="E13" s="596">
        <v>3755</v>
      </c>
      <c r="F13" s="596">
        <v>1994</v>
      </c>
      <c r="G13" s="596">
        <v>2562</v>
      </c>
      <c r="H13" s="596">
        <v>958</v>
      </c>
      <c r="I13" s="596">
        <v>3120</v>
      </c>
      <c r="J13" s="596">
        <v>675</v>
      </c>
      <c r="K13" s="596">
        <v>12146</v>
      </c>
      <c r="L13" s="596">
        <v>2883</v>
      </c>
      <c r="M13" s="596">
        <v>0</v>
      </c>
      <c r="N13" s="596">
        <v>0</v>
      </c>
      <c r="O13" s="596">
        <v>34525</v>
      </c>
      <c r="P13" s="597"/>
    </row>
    <row r="14" spans="1:16" ht="22.5" customHeight="1">
      <c r="A14" s="621" t="s">
        <v>133</v>
      </c>
      <c r="B14" s="595">
        <v>4698</v>
      </c>
      <c r="C14" s="595">
        <v>5460</v>
      </c>
      <c r="D14" s="595">
        <v>12547</v>
      </c>
      <c r="E14" s="595">
        <v>14709</v>
      </c>
      <c r="F14" s="595">
        <v>6793</v>
      </c>
      <c r="G14" s="595">
        <v>7838</v>
      </c>
      <c r="H14" s="595">
        <v>3598</v>
      </c>
      <c r="I14" s="595">
        <v>13843</v>
      </c>
      <c r="J14" s="595">
        <v>1519</v>
      </c>
      <c r="K14" s="595">
        <v>36785</v>
      </c>
      <c r="L14" s="595">
        <v>26287</v>
      </c>
      <c r="M14" s="595">
        <v>8737</v>
      </c>
      <c r="N14" s="595">
        <v>12303</v>
      </c>
      <c r="O14" s="595">
        <v>155117</v>
      </c>
      <c r="P14" s="622"/>
    </row>
    <row r="15" spans="1:16" ht="22.5" customHeight="1">
      <c r="A15" s="481" t="s">
        <v>240</v>
      </c>
      <c r="B15" s="482">
        <v>810</v>
      </c>
      <c r="C15" s="482">
        <v>1311</v>
      </c>
      <c r="D15" s="482">
        <v>2627</v>
      </c>
      <c r="E15" s="482">
        <v>3626</v>
      </c>
      <c r="F15" s="482">
        <v>2961</v>
      </c>
      <c r="G15" s="482">
        <v>3138</v>
      </c>
      <c r="H15" s="482">
        <v>1235</v>
      </c>
      <c r="I15" s="482">
        <v>4732</v>
      </c>
      <c r="J15" s="482">
        <v>400</v>
      </c>
      <c r="K15" s="482">
        <v>19204</v>
      </c>
      <c r="L15" s="482">
        <v>4169</v>
      </c>
      <c r="M15" s="482">
        <v>66</v>
      </c>
      <c r="N15" s="482">
        <v>682</v>
      </c>
      <c r="O15" s="482">
        <v>44961</v>
      </c>
      <c r="P15" s="623"/>
    </row>
    <row r="16" spans="1:16" ht="22.5" customHeight="1">
      <c r="A16" s="484" t="s">
        <v>232</v>
      </c>
      <c r="B16" s="485">
        <v>7532</v>
      </c>
      <c r="C16" s="485">
        <v>7072</v>
      </c>
      <c r="D16" s="485">
        <v>16658</v>
      </c>
      <c r="E16" s="485">
        <v>20642</v>
      </c>
      <c r="F16" s="485">
        <v>9062</v>
      </c>
      <c r="G16" s="485">
        <v>8892</v>
      </c>
      <c r="H16" s="485">
        <v>4761</v>
      </c>
      <c r="I16" s="485">
        <v>16071</v>
      </c>
      <c r="J16" s="485">
        <v>2909</v>
      </c>
      <c r="K16" s="485">
        <v>67499</v>
      </c>
      <c r="L16" s="485">
        <v>37218</v>
      </c>
      <c r="M16" s="485">
        <v>2374</v>
      </c>
      <c r="N16" s="485">
        <v>1223</v>
      </c>
      <c r="O16" s="485">
        <v>201913</v>
      </c>
      <c r="P16" s="486"/>
    </row>
    <row r="17" spans="1:18" ht="22.5" customHeight="1">
      <c r="A17" s="498" t="s">
        <v>218</v>
      </c>
      <c r="B17" s="658">
        <v>1029</v>
      </c>
      <c r="C17" s="658">
        <v>1553</v>
      </c>
      <c r="D17" s="658">
        <v>2713</v>
      </c>
      <c r="E17" s="658">
        <v>2979</v>
      </c>
      <c r="F17" s="658">
        <v>2169</v>
      </c>
      <c r="G17" s="658">
        <v>3523</v>
      </c>
      <c r="H17" s="658">
        <v>1449</v>
      </c>
      <c r="I17" s="485">
        <v>4538</v>
      </c>
      <c r="J17" s="485">
        <v>669</v>
      </c>
      <c r="K17" s="485">
        <v>16317</v>
      </c>
      <c r="L17" s="485">
        <v>2848</v>
      </c>
      <c r="M17" s="485">
        <v>111</v>
      </c>
      <c r="N17" s="485">
        <v>0</v>
      </c>
      <c r="O17" s="485">
        <v>39898</v>
      </c>
      <c r="P17" s="659"/>
    </row>
    <row r="18" spans="1:18" ht="22.5" customHeight="1">
      <c r="A18" s="498" t="s">
        <v>220</v>
      </c>
      <c r="B18" s="658">
        <v>1642</v>
      </c>
      <c r="C18" s="658">
        <v>3038</v>
      </c>
      <c r="D18" s="658">
        <v>6791</v>
      </c>
      <c r="E18" s="658">
        <v>9023</v>
      </c>
      <c r="F18" s="658">
        <v>5570</v>
      </c>
      <c r="G18" s="658">
        <v>8815</v>
      </c>
      <c r="H18" s="658">
        <v>3015</v>
      </c>
      <c r="I18" s="485">
        <v>9121</v>
      </c>
      <c r="J18" s="485">
        <v>1276</v>
      </c>
      <c r="K18" s="485">
        <v>36671</v>
      </c>
      <c r="L18" s="485">
        <v>4075</v>
      </c>
      <c r="M18" s="485">
        <v>269</v>
      </c>
      <c r="N18" s="485">
        <v>1</v>
      </c>
      <c r="O18" s="485">
        <v>89307</v>
      </c>
      <c r="P18" s="659"/>
    </row>
    <row r="19" spans="1:18" ht="22.5" customHeight="1">
      <c r="A19" s="625" t="s">
        <v>217</v>
      </c>
      <c r="B19" s="660">
        <v>3051</v>
      </c>
      <c r="C19" s="661">
        <v>2659</v>
      </c>
      <c r="D19" s="660">
        <v>7632</v>
      </c>
      <c r="E19" s="660">
        <v>9643</v>
      </c>
      <c r="F19" s="660">
        <v>4243</v>
      </c>
      <c r="G19" s="660">
        <v>5488</v>
      </c>
      <c r="H19" s="660">
        <v>2228</v>
      </c>
      <c r="I19" s="660">
        <v>7788</v>
      </c>
      <c r="J19" s="660">
        <v>1312</v>
      </c>
      <c r="K19" s="660">
        <v>49182</v>
      </c>
      <c r="L19" s="660">
        <v>8590</v>
      </c>
      <c r="M19" s="660">
        <v>652</v>
      </c>
      <c r="N19" s="660">
        <v>0</v>
      </c>
      <c r="O19" s="660">
        <v>102468</v>
      </c>
      <c r="P19" s="662"/>
      <c r="R19" s="1" t="s">
        <v>188</v>
      </c>
    </row>
    <row r="20" spans="1:18" ht="22.5" customHeight="1">
      <c r="A20" s="495" t="s">
        <v>233</v>
      </c>
      <c r="B20" s="685">
        <v>12210</v>
      </c>
      <c r="C20" s="685">
        <v>12589</v>
      </c>
      <c r="D20" s="685">
        <v>26006</v>
      </c>
      <c r="E20" s="685">
        <v>42389</v>
      </c>
      <c r="F20" s="685">
        <v>19459</v>
      </c>
      <c r="G20" s="685">
        <v>21782</v>
      </c>
      <c r="H20" s="685">
        <v>9248</v>
      </c>
      <c r="I20" s="686">
        <v>23827</v>
      </c>
      <c r="J20" s="686">
        <v>5401</v>
      </c>
      <c r="K20" s="686">
        <v>77623</v>
      </c>
      <c r="L20" s="686">
        <v>21413</v>
      </c>
      <c r="M20" s="686">
        <v>1607</v>
      </c>
      <c r="N20" s="686">
        <v>0</v>
      </c>
      <c r="O20" s="686">
        <v>273554</v>
      </c>
      <c r="P20" s="687"/>
    </row>
    <row r="21" spans="1:18" ht="22.5" customHeight="1">
      <c r="A21" s="498" t="s">
        <v>192</v>
      </c>
      <c r="B21" s="658">
        <v>1362</v>
      </c>
      <c r="C21" s="658">
        <v>2323</v>
      </c>
      <c r="D21" s="658">
        <v>5732</v>
      </c>
      <c r="E21" s="658">
        <v>6453</v>
      </c>
      <c r="F21" s="658">
        <v>3750</v>
      </c>
      <c r="G21" s="658">
        <v>5467</v>
      </c>
      <c r="H21" s="658">
        <v>1550</v>
      </c>
      <c r="I21" s="485">
        <v>11610</v>
      </c>
      <c r="J21" s="485">
        <v>915</v>
      </c>
      <c r="K21" s="485">
        <v>16772</v>
      </c>
      <c r="L21" s="485">
        <v>1647</v>
      </c>
      <c r="M21" s="485">
        <v>0</v>
      </c>
      <c r="N21" s="485">
        <v>0</v>
      </c>
      <c r="O21" s="485">
        <v>57581</v>
      </c>
      <c r="P21" s="659"/>
    </row>
    <row r="22" spans="1:18" ht="22.5" customHeight="1">
      <c r="A22" s="498" t="s">
        <v>194</v>
      </c>
      <c r="B22" s="658">
        <v>2279</v>
      </c>
      <c r="C22" s="658">
        <v>4156</v>
      </c>
      <c r="D22" s="658">
        <v>9382</v>
      </c>
      <c r="E22" s="658">
        <v>12961</v>
      </c>
      <c r="F22" s="658">
        <v>7174</v>
      </c>
      <c r="G22" s="658">
        <v>7359</v>
      </c>
      <c r="H22" s="658">
        <v>2931</v>
      </c>
      <c r="I22" s="485">
        <v>26403</v>
      </c>
      <c r="J22" s="485">
        <v>1736</v>
      </c>
      <c r="K22" s="485">
        <v>46005</v>
      </c>
      <c r="L22" s="485">
        <v>8854</v>
      </c>
      <c r="M22" s="485">
        <v>310</v>
      </c>
      <c r="N22" s="485">
        <v>2364</v>
      </c>
      <c r="O22" s="485">
        <v>131914</v>
      </c>
      <c r="P22" s="659"/>
    </row>
    <row r="23" spans="1:18" ht="22.5" customHeight="1">
      <c r="A23" s="498" t="s">
        <v>242</v>
      </c>
      <c r="B23" s="658">
        <v>1087</v>
      </c>
      <c r="C23" s="658">
        <v>1678</v>
      </c>
      <c r="D23" s="658">
        <v>3552</v>
      </c>
      <c r="E23" s="658">
        <v>5827</v>
      </c>
      <c r="F23" s="658">
        <v>4205</v>
      </c>
      <c r="G23" s="658">
        <v>6946</v>
      </c>
      <c r="H23" s="658">
        <v>2231</v>
      </c>
      <c r="I23" s="485">
        <v>6624</v>
      </c>
      <c r="J23" s="485">
        <v>1034</v>
      </c>
      <c r="K23" s="485">
        <v>14760</v>
      </c>
      <c r="L23" s="485">
        <v>1409</v>
      </c>
      <c r="M23" s="485">
        <v>0</v>
      </c>
      <c r="N23" s="485">
        <v>0</v>
      </c>
      <c r="O23" s="485">
        <v>49353</v>
      </c>
      <c r="P23" s="659"/>
    </row>
    <row r="24" spans="1:18" ht="22.5" customHeight="1">
      <c r="A24" s="498" t="s">
        <v>330</v>
      </c>
      <c r="B24" s="688">
        <v>873</v>
      </c>
      <c r="C24" s="688">
        <v>764</v>
      </c>
      <c r="D24" s="688">
        <v>1203</v>
      </c>
      <c r="E24" s="688">
        <v>2585</v>
      </c>
      <c r="F24" s="688">
        <v>2316</v>
      </c>
      <c r="G24" s="688">
        <v>4477</v>
      </c>
      <c r="H24" s="688">
        <v>1294</v>
      </c>
      <c r="I24" s="688">
        <v>15191</v>
      </c>
      <c r="J24" s="688">
        <v>241</v>
      </c>
      <c r="K24" s="688">
        <v>923</v>
      </c>
      <c r="L24" s="688">
        <v>885</v>
      </c>
      <c r="M24" s="688">
        <v>0</v>
      </c>
      <c r="N24" s="688">
        <v>0</v>
      </c>
      <c r="O24" s="688">
        <v>30752</v>
      </c>
      <c r="P24" s="659"/>
    </row>
    <row r="25" spans="1:18" ht="22.5" customHeight="1">
      <c r="A25" s="625" t="s">
        <v>195</v>
      </c>
      <c r="B25" s="741">
        <v>8222</v>
      </c>
      <c r="C25" s="741">
        <v>11532</v>
      </c>
      <c r="D25" s="741">
        <v>26609</v>
      </c>
      <c r="E25" s="741">
        <v>39413</v>
      </c>
      <c r="F25" s="741">
        <v>22098</v>
      </c>
      <c r="G25" s="741">
        <v>26255</v>
      </c>
      <c r="H25" s="741">
        <v>10674</v>
      </c>
      <c r="I25" s="595">
        <v>31513</v>
      </c>
      <c r="J25" s="595">
        <v>4385</v>
      </c>
      <c r="K25" s="595">
        <v>104801</v>
      </c>
      <c r="L25" s="595">
        <v>25349</v>
      </c>
      <c r="M25" s="595" t="s">
        <v>136</v>
      </c>
      <c r="N25" s="595">
        <v>9246</v>
      </c>
      <c r="O25" s="595">
        <v>320097</v>
      </c>
      <c r="P25" s="662"/>
    </row>
    <row r="26" spans="1:18" ht="22.5" customHeight="1">
      <c r="A26" s="495" t="s">
        <v>196</v>
      </c>
      <c r="B26" s="742">
        <v>7895</v>
      </c>
      <c r="C26" s="742">
        <v>7194</v>
      </c>
      <c r="D26" s="742">
        <v>19633</v>
      </c>
      <c r="E26" s="742">
        <v>31901</v>
      </c>
      <c r="F26" s="742">
        <v>13522</v>
      </c>
      <c r="G26" s="742">
        <v>12731</v>
      </c>
      <c r="H26" s="742">
        <v>6096</v>
      </c>
      <c r="I26" s="743">
        <v>17938</v>
      </c>
      <c r="J26" s="743">
        <v>3593</v>
      </c>
      <c r="K26" s="743">
        <v>58521</v>
      </c>
      <c r="L26" s="743">
        <v>27199</v>
      </c>
      <c r="M26" s="743">
        <v>1119</v>
      </c>
      <c r="N26" s="743">
        <v>17052</v>
      </c>
      <c r="O26" s="743">
        <v>224394</v>
      </c>
      <c r="P26" s="687"/>
    </row>
    <row r="27" spans="1:18" ht="22.5" customHeight="1">
      <c r="A27" s="498" t="s">
        <v>197</v>
      </c>
      <c r="B27" s="658">
        <v>5229</v>
      </c>
      <c r="C27" s="658">
        <v>8432</v>
      </c>
      <c r="D27" s="658">
        <v>13654</v>
      </c>
      <c r="E27" s="658">
        <v>23157</v>
      </c>
      <c r="F27" s="658">
        <v>12035</v>
      </c>
      <c r="G27" s="658">
        <v>12416</v>
      </c>
      <c r="H27" s="658">
        <v>5910</v>
      </c>
      <c r="I27" s="485">
        <v>14348</v>
      </c>
      <c r="J27" s="485">
        <v>3208</v>
      </c>
      <c r="K27" s="485">
        <v>88452</v>
      </c>
      <c r="L27" s="485">
        <v>13810</v>
      </c>
      <c r="M27" s="485" t="s">
        <v>136</v>
      </c>
      <c r="N27" s="485">
        <v>0</v>
      </c>
      <c r="O27" s="485">
        <v>200651</v>
      </c>
      <c r="P27" s="659"/>
    </row>
    <row r="28" spans="1:18" ht="22.5" customHeight="1">
      <c r="A28" s="498" t="s">
        <v>198</v>
      </c>
      <c r="B28" s="658">
        <v>501</v>
      </c>
      <c r="C28" s="658">
        <v>602</v>
      </c>
      <c r="D28" s="658">
        <v>1357</v>
      </c>
      <c r="E28" s="658">
        <v>2030</v>
      </c>
      <c r="F28" s="658">
        <v>1181</v>
      </c>
      <c r="G28" s="658">
        <v>1874</v>
      </c>
      <c r="H28" s="658">
        <v>771</v>
      </c>
      <c r="I28" s="485">
        <v>2125</v>
      </c>
      <c r="J28" s="485">
        <v>300</v>
      </c>
      <c r="K28" s="485">
        <v>10176</v>
      </c>
      <c r="L28" s="485">
        <v>2117</v>
      </c>
      <c r="M28" s="485">
        <v>0</v>
      </c>
      <c r="N28" s="485">
        <v>0</v>
      </c>
      <c r="O28" s="485">
        <v>23034</v>
      </c>
      <c r="P28" s="659"/>
    </row>
    <row r="29" spans="1:18" ht="22.5" customHeight="1">
      <c r="A29" s="498" t="s">
        <v>199</v>
      </c>
      <c r="B29" s="658">
        <v>5447</v>
      </c>
      <c r="C29" s="658">
        <v>6897</v>
      </c>
      <c r="D29" s="658">
        <v>15247</v>
      </c>
      <c r="E29" s="658">
        <v>19537</v>
      </c>
      <c r="F29" s="658">
        <v>10044</v>
      </c>
      <c r="G29" s="658">
        <v>9851</v>
      </c>
      <c r="H29" s="658">
        <v>4640</v>
      </c>
      <c r="I29" s="485">
        <v>14107</v>
      </c>
      <c r="J29" s="485">
        <v>2190</v>
      </c>
      <c r="K29" s="485">
        <v>72494</v>
      </c>
      <c r="L29" s="485">
        <v>17061</v>
      </c>
      <c r="M29" s="485">
        <v>103</v>
      </c>
      <c r="N29" s="485"/>
      <c r="O29" s="485">
        <v>177618</v>
      </c>
      <c r="P29" s="659"/>
    </row>
    <row r="30" spans="1:18" ht="22.5" customHeight="1">
      <c r="A30" s="625" t="s">
        <v>200</v>
      </c>
      <c r="B30" s="741">
        <v>3936</v>
      </c>
      <c r="C30" s="741">
        <v>3970</v>
      </c>
      <c r="D30" s="741">
        <v>11268</v>
      </c>
      <c r="E30" s="741">
        <v>13275</v>
      </c>
      <c r="F30" s="741">
        <v>5440</v>
      </c>
      <c r="G30" s="741">
        <v>6913</v>
      </c>
      <c r="H30" s="741">
        <v>2677</v>
      </c>
      <c r="I30" s="595">
        <v>10103</v>
      </c>
      <c r="J30" s="595">
        <v>1715</v>
      </c>
      <c r="K30" s="595">
        <v>42187</v>
      </c>
      <c r="L30" s="595">
        <v>18328</v>
      </c>
      <c r="M30" s="595">
        <v>545</v>
      </c>
      <c r="N30" s="595">
        <v>8738</v>
      </c>
      <c r="O30" s="595">
        <v>129095</v>
      </c>
      <c r="P30" s="662"/>
    </row>
    <row r="31" spans="1:18" ht="22.5" customHeight="1">
      <c r="A31" s="495" t="s">
        <v>201</v>
      </c>
      <c r="B31" s="760">
        <v>2133</v>
      </c>
      <c r="C31" s="760">
        <v>2220</v>
      </c>
      <c r="D31" s="760">
        <v>5933</v>
      </c>
      <c r="E31" s="760">
        <v>7673</v>
      </c>
      <c r="F31" s="760">
        <v>4511</v>
      </c>
      <c r="G31" s="760">
        <v>5572</v>
      </c>
      <c r="H31" s="760">
        <v>2578</v>
      </c>
      <c r="I31" s="482">
        <v>5625</v>
      </c>
      <c r="J31" s="482">
        <v>1077</v>
      </c>
      <c r="K31" s="482">
        <v>21611</v>
      </c>
      <c r="L31" s="482">
        <v>7716</v>
      </c>
      <c r="M31" s="482">
        <v>0</v>
      </c>
      <c r="N31" s="482">
        <v>538</v>
      </c>
      <c r="O31" s="482">
        <v>67187</v>
      </c>
      <c r="P31" s="761"/>
    </row>
    <row r="32" spans="1:18" ht="22.5" customHeight="1">
      <c r="A32" s="498" t="s">
        <v>223</v>
      </c>
      <c r="B32" s="658">
        <v>1574</v>
      </c>
      <c r="C32" s="658">
        <v>1860</v>
      </c>
      <c r="D32" s="658">
        <v>4598</v>
      </c>
      <c r="E32" s="658">
        <v>7295</v>
      </c>
      <c r="F32" s="658">
        <v>4090</v>
      </c>
      <c r="G32" s="658">
        <v>5222</v>
      </c>
      <c r="H32" s="658">
        <v>1998</v>
      </c>
      <c r="I32" s="485">
        <v>5313</v>
      </c>
      <c r="J32" s="485">
        <v>1026</v>
      </c>
      <c r="K32" s="485">
        <v>22917</v>
      </c>
      <c r="L32" s="485">
        <v>3049</v>
      </c>
      <c r="M32" s="485">
        <v>0</v>
      </c>
      <c r="N32" s="485">
        <v>49</v>
      </c>
      <c r="O32" s="485">
        <v>58991</v>
      </c>
      <c r="P32" s="659"/>
    </row>
    <row r="33" spans="1:16" ht="22.5" customHeight="1">
      <c r="A33" s="498" t="s">
        <v>202</v>
      </c>
      <c r="B33" s="658">
        <v>3744</v>
      </c>
      <c r="C33" s="658">
        <v>3247</v>
      </c>
      <c r="D33" s="658">
        <v>8322</v>
      </c>
      <c r="E33" s="658">
        <v>11354</v>
      </c>
      <c r="F33" s="658">
        <v>7053</v>
      </c>
      <c r="G33" s="658">
        <v>3061</v>
      </c>
      <c r="H33" s="658">
        <v>3268</v>
      </c>
      <c r="I33" s="485">
        <v>18516</v>
      </c>
      <c r="J33" s="485">
        <v>1461</v>
      </c>
      <c r="K33" s="485">
        <v>45558</v>
      </c>
      <c r="L33" s="485">
        <v>10180</v>
      </c>
      <c r="M33" s="485">
        <v>461</v>
      </c>
      <c r="N33" s="485">
        <v>320</v>
      </c>
      <c r="O33" s="485">
        <v>116545</v>
      </c>
      <c r="P33" s="659"/>
    </row>
    <row r="34" spans="1:16" ht="22.5" customHeight="1">
      <c r="A34" s="498" t="s">
        <v>203</v>
      </c>
      <c r="B34" s="658">
        <v>3502</v>
      </c>
      <c r="C34" s="658">
        <v>4562</v>
      </c>
      <c r="D34" s="658">
        <v>9715</v>
      </c>
      <c r="E34" s="658">
        <v>15927</v>
      </c>
      <c r="F34" s="658">
        <v>8924</v>
      </c>
      <c r="G34" s="658">
        <v>12224</v>
      </c>
      <c r="H34" s="658">
        <v>4536</v>
      </c>
      <c r="I34" s="485">
        <v>14816</v>
      </c>
      <c r="J34" s="485">
        <v>1820</v>
      </c>
      <c r="K34" s="485">
        <v>45037</v>
      </c>
      <c r="L34" s="485">
        <v>3913</v>
      </c>
      <c r="M34" s="485">
        <v>16</v>
      </c>
      <c r="N34" s="485">
        <v>21</v>
      </c>
      <c r="O34" s="485">
        <v>125013</v>
      </c>
      <c r="P34" s="659"/>
    </row>
    <row r="35" spans="1:16" ht="22.5" customHeight="1">
      <c r="A35" s="625" t="s">
        <v>205</v>
      </c>
      <c r="B35" s="741">
        <v>931</v>
      </c>
      <c r="C35" s="741">
        <v>1449</v>
      </c>
      <c r="D35" s="741">
        <v>3215</v>
      </c>
      <c r="E35" s="741">
        <v>5592</v>
      </c>
      <c r="F35" s="741">
        <v>3603</v>
      </c>
      <c r="G35" s="741">
        <v>4298</v>
      </c>
      <c r="H35" s="741">
        <v>1561</v>
      </c>
      <c r="I35" s="595">
        <v>5033</v>
      </c>
      <c r="J35" s="595">
        <v>769</v>
      </c>
      <c r="K35" s="595">
        <v>20373</v>
      </c>
      <c r="L35" s="595">
        <v>1901</v>
      </c>
      <c r="M35" s="595">
        <v>0</v>
      </c>
      <c r="N35" s="595">
        <v>0</v>
      </c>
      <c r="O35" s="595">
        <v>48725</v>
      </c>
      <c r="P35" s="662"/>
    </row>
    <row r="36" spans="1:16" s="29" customFormat="1" ht="22.5" customHeight="1">
      <c r="A36" s="495" t="s">
        <v>269</v>
      </c>
      <c r="B36" s="760">
        <v>519</v>
      </c>
      <c r="C36" s="760">
        <v>395</v>
      </c>
      <c r="D36" s="760">
        <v>1074</v>
      </c>
      <c r="E36" s="760">
        <v>1814</v>
      </c>
      <c r="F36" s="760">
        <v>2710</v>
      </c>
      <c r="G36" s="760">
        <v>3327</v>
      </c>
      <c r="H36" s="760">
        <v>1606</v>
      </c>
      <c r="I36" s="482">
        <v>3307</v>
      </c>
      <c r="J36" s="482">
        <v>268</v>
      </c>
      <c r="K36" s="482">
        <v>7667</v>
      </c>
      <c r="L36" s="482"/>
      <c r="M36" s="482"/>
      <c r="N36" s="482">
        <f>3773-1</f>
        <v>3772</v>
      </c>
      <c r="O36" s="482">
        <v>26460</v>
      </c>
      <c r="P36" s="761"/>
    </row>
    <row r="37" spans="1:16" ht="22.5" customHeight="1">
      <c r="A37" s="498" t="s">
        <v>207</v>
      </c>
      <c r="B37" s="658">
        <v>232</v>
      </c>
      <c r="C37" s="658">
        <v>442</v>
      </c>
      <c r="D37" s="658">
        <v>731</v>
      </c>
      <c r="E37" s="658">
        <v>801</v>
      </c>
      <c r="F37" s="658">
        <v>870</v>
      </c>
      <c r="G37" s="658">
        <v>980</v>
      </c>
      <c r="H37" s="658">
        <v>307</v>
      </c>
      <c r="I37" s="485">
        <v>1003</v>
      </c>
      <c r="J37" s="485">
        <v>221</v>
      </c>
      <c r="K37" s="485">
        <v>6612</v>
      </c>
      <c r="L37" s="485">
        <v>0</v>
      </c>
      <c r="M37" s="485">
        <v>0</v>
      </c>
      <c r="N37" s="485">
        <v>0</v>
      </c>
      <c r="O37" s="485">
        <v>12199</v>
      </c>
      <c r="P37" s="659"/>
    </row>
    <row r="38" spans="1:16" ht="22.5" customHeight="1">
      <c r="A38" s="498" t="s">
        <v>211</v>
      </c>
      <c r="B38" s="658">
        <v>587</v>
      </c>
      <c r="C38" s="658">
        <v>1094</v>
      </c>
      <c r="D38" s="658">
        <v>2582</v>
      </c>
      <c r="E38" s="658">
        <v>2365</v>
      </c>
      <c r="F38" s="658">
        <v>1602</v>
      </c>
      <c r="G38" s="658">
        <v>2144</v>
      </c>
      <c r="H38" s="658">
        <v>721</v>
      </c>
      <c r="I38" s="485">
        <v>5521</v>
      </c>
      <c r="J38" s="485">
        <v>266</v>
      </c>
      <c r="K38" s="485">
        <v>17952</v>
      </c>
      <c r="L38" s="485">
        <v>3699</v>
      </c>
      <c r="M38" s="485">
        <v>0</v>
      </c>
      <c r="N38" s="485">
        <v>584</v>
      </c>
      <c r="O38" s="485">
        <v>39117</v>
      </c>
      <c r="P38" s="659"/>
    </row>
    <row r="39" spans="1:16" ht="22.5" customHeight="1">
      <c r="A39" s="787" t="s">
        <v>265</v>
      </c>
      <c r="B39" s="658">
        <v>2915</v>
      </c>
      <c r="C39" s="658">
        <v>3301</v>
      </c>
      <c r="D39" s="658">
        <v>7211</v>
      </c>
      <c r="E39" s="658">
        <v>11027</v>
      </c>
      <c r="F39" s="658">
        <v>7018</v>
      </c>
      <c r="G39" s="658">
        <v>6623</v>
      </c>
      <c r="H39" s="658">
        <v>3120</v>
      </c>
      <c r="I39" s="485">
        <v>10051</v>
      </c>
      <c r="J39" s="485">
        <v>1357</v>
      </c>
      <c r="K39" s="485">
        <v>39740</v>
      </c>
      <c r="L39" s="485">
        <v>0</v>
      </c>
      <c r="M39" s="485">
        <v>0</v>
      </c>
      <c r="N39" s="485">
        <v>26</v>
      </c>
      <c r="O39" s="485">
        <v>92389</v>
      </c>
      <c r="P39" s="659"/>
    </row>
    <row r="40" spans="1:16" ht="22.5" customHeight="1">
      <c r="A40" s="498" t="s">
        <v>216</v>
      </c>
      <c r="B40" s="485">
        <v>3434</v>
      </c>
      <c r="C40" s="485">
        <v>1383</v>
      </c>
      <c r="D40" s="485">
        <v>3553</v>
      </c>
      <c r="E40" s="485">
        <v>4162</v>
      </c>
      <c r="F40" s="485">
        <v>3112</v>
      </c>
      <c r="G40" s="485">
        <v>2651</v>
      </c>
      <c r="H40" s="485">
        <v>685</v>
      </c>
      <c r="I40" s="485">
        <v>4726</v>
      </c>
      <c r="J40" s="485">
        <v>839</v>
      </c>
      <c r="K40" s="485">
        <v>24360</v>
      </c>
      <c r="L40" s="485">
        <v>2047</v>
      </c>
      <c r="M40" s="485">
        <v>239</v>
      </c>
      <c r="N40" s="485">
        <v>2119</v>
      </c>
      <c r="O40" s="485">
        <v>53310</v>
      </c>
      <c r="P40" s="659" t="s">
        <v>533</v>
      </c>
    </row>
    <row r="41" spans="1:16" ht="22.5" customHeight="1">
      <c r="A41" s="495" t="s">
        <v>208</v>
      </c>
      <c r="B41" s="760">
        <v>4370</v>
      </c>
      <c r="C41" s="760">
        <v>4316</v>
      </c>
      <c r="D41" s="760">
        <v>9394</v>
      </c>
      <c r="E41" s="760">
        <v>15388</v>
      </c>
      <c r="F41" s="760">
        <v>7400</v>
      </c>
      <c r="G41" s="760">
        <v>9994</v>
      </c>
      <c r="H41" s="760">
        <v>3494</v>
      </c>
      <c r="I41" s="482">
        <v>12564</v>
      </c>
      <c r="J41" s="482">
        <v>1957</v>
      </c>
      <c r="K41" s="482">
        <v>54544</v>
      </c>
      <c r="L41" s="482">
        <v>6094</v>
      </c>
      <c r="M41" s="482">
        <v>193</v>
      </c>
      <c r="N41" s="482">
        <v>1455</v>
      </c>
      <c r="O41" s="482">
        <v>131163</v>
      </c>
      <c r="P41" s="761"/>
    </row>
    <row r="42" spans="1:16" ht="26.25" customHeight="1">
      <c r="A42" s="498" t="s">
        <v>209</v>
      </c>
      <c r="B42" s="788">
        <v>1399</v>
      </c>
      <c r="C42" s="789">
        <v>2149</v>
      </c>
      <c r="D42" s="669">
        <v>4068</v>
      </c>
      <c r="E42" s="669">
        <v>7033</v>
      </c>
      <c r="F42" s="669">
        <v>2933</v>
      </c>
      <c r="G42" s="669">
        <v>4515</v>
      </c>
      <c r="H42" s="669">
        <v>1866</v>
      </c>
      <c r="I42" s="669">
        <v>4962</v>
      </c>
      <c r="J42" s="669">
        <v>865</v>
      </c>
      <c r="K42" s="669">
        <v>19674</v>
      </c>
      <c r="L42" s="790">
        <v>0</v>
      </c>
      <c r="M42" s="790" t="s">
        <v>136</v>
      </c>
      <c r="N42" s="790">
        <v>0</v>
      </c>
      <c r="O42" s="791">
        <v>49464</v>
      </c>
      <c r="P42" s="792"/>
    </row>
    <row r="43" spans="1:16" ht="22.5" customHeight="1">
      <c r="A43" s="804" t="s">
        <v>212</v>
      </c>
      <c r="B43" s="658">
        <v>1673</v>
      </c>
      <c r="C43" s="658">
        <v>1206</v>
      </c>
      <c r="D43" s="658">
        <v>3495</v>
      </c>
      <c r="E43" s="658">
        <v>3832</v>
      </c>
      <c r="F43" s="658">
        <v>2456</v>
      </c>
      <c r="G43" s="658">
        <v>2734</v>
      </c>
      <c r="H43" s="658">
        <v>976</v>
      </c>
      <c r="I43" s="485">
        <v>3231</v>
      </c>
      <c r="J43" s="485">
        <v>853</v>
      </c>
      <c r="K43" s="485">
        <v>14179</v>
      </c>
      <c r="L43" s="485">
        <v>1147</v>
      </c>
      <c r="M43" s="485">
        <v>0</v>
      </c>
      <c r="N43" s="485">
        <v>0</v>
      </c>
      <c r="O43" s="485">
        <v>35782</v>
      </c>
      <c r="P43" s="659"/>
    </row>
    <row r="44" spans="1:16" ht="22.5" customHeight="1">
      <c r="A44" s="804" t="s">
        <v>210</v>
      </c>
      <c r="B44" s="658">
        <v>3254</v>
      </c>
      <c r="C44" s="658">
        <v>3238</v>
      </c>
      <c r="D44" s="658">
        <v>8416</v>
      </c>
      <c r="E44" s="658">
        <v>14036</v>
      </c>
      <c r="F44" s="658">
        <v>7087</v>
      </c>
      <c r="G44" s="658">
        <v>7305</v>
      </c>
      <c r="H44" s="658">
        <v>2988</v>
      </c>
      <c r="I44" s="485">
        <v>8704</v>
      </c>
      <c r="J44" s="485">
        <v>1855</v>
      </c>
      <c r="K44" s="485">
        <v>30842</v>
      </c>
      <c r="L44" s="485">
        <v>10767</v>
      </c>
      <c r="M44" s="485">
        <v>3072</v>
      </c>
      <c r="N44" s="485">
        <v>4392</v>
      </c>
      <c r="O44" s="485">
        <v>105956</v>
      </c>
      <c r="P44" s="659"/>
    </row>
    <row r="45" spans="1:16" ht="22.5" customHeight="1" thickBot="1">
      <c r="A45" s="837" t="s">
        <v>213</v>
      </c>
      <c r="B45" s="838">
        <v>4073</v>
      </c>
      <c r="C45" s="838">
        <v>5249</v>
      </c>
      <c r="D45" s="838">
        <v>8808</v>
      </c>
      <c r="E45" s="838">
        <v>16132</v>
      </c>
      <c r="F45" s="838">
        <v>10172</v>
      </c>
      <c r="G45" s="838">
        <v>13097</v>
      </c>
      <c r="H45" s="838">
        <v>5039</v>
      </c>
      <c r="I45" s="839">
        <v>10485</v>
      </c>
      <c r="J45" s="839">
        <v>2318</v>
      </c>
      <c r="K45" s="839">
        <v>34481</v>
      </c>
      <c r="L45" s="839">
        <v>4269</v>
      </c>
      <c r="M45" s="839"/>
      <c r="N45" s="839">
        <v>3468</v>
      </c>
      <c r="O45" s="839">
        <v>117591</v>
      </c>
      <c r="P45" s="840"/>
    </row>
    <row r="46" spans="1:16" ht="22.5" customHeight="1" thickBot="1">
      <c r="A46" s="837" t="s">
        <v>48</v>
      </c>
      <c r="B46" s="841">
        <f>SUM(B5:B45)</f>
        <v>141615</v>
      </c>
      <c r="C46" s="841">
        <f t="shared" ref="C46:O46" si="1">SUM(C5:C45)</f>
        <v>170339</v>
      </c>
      <c r="D46" s="841">
        <f t="shared" si="1"/>
        <v>378667</v>
      </c>
      <c r="E46" s="841">
        <f t="shared" si="1"/>
        <v>564267</v>
      </c>
      <c r="F46" s="841">
        <f t="shared" si="1"/>
        <v>294512</v>
      </c>
      <c r="G46" s="841">
        <f t="shared" si="1"/>
        <v>347947</v>
      </c>
      <c r="H46" s="841">
        <f t="shared" si="1"/>
        <v>141143</v>
      </c>
      <c r="I46" s="821">
        <f t="shared" si="1"/>
        <v>480588</v>
      </c>
      <c r="J46" s="821">
        <f t="shared" si="1"/>
        <v>69938</v>
      </c>
      <c r="K46" s="821">
        <f t="shared" si="1"/>
        <v>1639882</v>
      </c>
      <c r="L46" s="821">
        <f t="shared" si="1"/>
        <v>436806</v>
      </c>
      <c r="M46" s="821">
        <f t="shared" si="1"/>
        <v>24436</v>
      </c>
      <c r="N46" s="821">
        <f t="shared" si="1"/>
        <v>75461</v>
      </c>
      <c r="O46" s="821">
        <f t="shared" si="1"/>
        <v>4765602</v>
      </c>
      <c r="P46" s="842"/>
    </row>
    <row r="47" spans="1:16" ht="22.5" customHeight="1">
      <c r="A47" s="843" t="s">
        <v>214</v>
      </c>
      <c r="B47" s="844">
        <v>927</v>
      </c>
      <c r="C47" s="844">
        <v>165</v>
      </c>
      <c r="D47" s="844">
        <v>990</v>
      </c>
      <c r="E47" s="844">
        <v>4582</v>
      </c>
      <c r="F47" s="844">
        <v>313</v>
      </c>
      <c r="G47" s="844">
        <v>396</v>
      </c>
      <c r="H47" s="844">
        <v>422</v>
      </c>
      <c r="I47" s="845">
        <v>334</v>
      </c>
      <c r="J47" s="845">
        <v>84</v>
      </c>
      <c r="K47" s="845">
        <v>851</v>
      </c>
      <c r="L47" s="845">
        <v>2968</v>
      </c>
      <c r="M47" s="845">
        <v>0</v>
      </c>
      <c r="N47" s="845">
        <v>4718</v>
      </c>
      <c r="O47" s="845">
        <v>16750</v>
      </c>
      <c r="P47" s="846"/>
    </row>
    <row r="48" spans="1:16" ht="22.5" customHeight="1">
      <c r="A48" s="804" t="s">
        <v>215</v>
      </c>
      <c r="B48" s="685">
        <v>428</v>
      </c>
      <c r="C48" s="685">
        <v>1430</v>
      </c>
      <c r="D48" s="685">
        <v>1938</v>
      </c>
      <c r="E48" s="685">
        <v>2875</v>
      </c>
      <c r="F48" s="685">
        <v>2387</v>
      </c>
      <c r="G48" s="685">
        <v>1060</v>
      </c>
      <c r="H48" s="685">
        <v>393</v>
      </c>
      <c r="I48" s="686">
        <v>1933</v>
      </c>
      <c r="J48" s="686">
        <v>395</v>
      </c>
      <c r="K48" s="686">
        <v>16845</v>
      </c>
      <c r="L48" s="686"/>
      <c r="M48" s="686"/>
      <c r="N48" s="686"/>
      <c r="O48" s="686">
        <v>29684</v>
      </c>
      <c r="P48" s="847"/>
    </row>
    <row r="49" spans="1:16" ht="22.5" customHeight="1" thickBot="1">
      <c r="A49" s="837" t="s">
        <v>170</v>
      </c>
      <c r="B49" s="848">
        <v>23058</v>
      </c>
      <c r="C49" s="848">
        <v>26111</v>
      </c>
      <c r="D49" s="848">
        <v>56811</v>
      </c>
      <c r="E49" s="848">
        <v>133562</v>
      </c>
      <c r="F49" s="848">
        <v>45185</v>
      </c>
      <c r="G49" s="848">
        <v>40047</v>
      </c>
      <c r="H49" s="848">
        <v>28421</v>
      </c>
      <c r="I49" s="849">
        <v>45076</v>
      </c>
      <c r="J49" s="849">
        <v>9404</v>
      </c>
      <c r="K49" s="849">
        <v>100010</v>
      </c>
      <c r="L49" s="849">
        <v>131389</v>
      </c>
      <c r="M49" s="849">
        <v>15400</v>
      </c>
      <c r="N49" s="849">
        <v>114072</v>
      </c>
      <c r="O49" s="849">
        <v>768546</v>
      </c>
      <c r="P49" s="850"/>
    </row>
    <row r="50" spans="1:16" ht="22.5" customHeight="1" thickBot="1">
      <c r="A50" s="843" t="s">
        <v>144</v>
      </c>
      <c r="B50" s="556">
        <f>SUM(B47:B49)</f>
        <v>24413</v>
      </c>
      <c r="C50" s="556">
        <f t="shared" ref="C50:O50" si="2">SUM(C47:C49)</f>
        <v>27706</v>
      </c>
      <c r="D50" s="556">
        <f t="shared" si="2"/>
        <v>59739</v>
      </c>
      <c r="E50" s="556">
        <f t="shared" si="2"/>
        <v>141019</v>
      </c>
      <c r="F50" s="556">
        <f t="shared" si="2"/>
        <v>47885</v>
      </c>
      <c r="G50" s="556">
        <f t="shared" si="2"/>
        <v>41503</v>
      </c>
      <c r="H50" s="556">
        <f t="shared" si="2"/>
        <v>29236</v>
      </c>
      <c r="I50" s="556">
        <f t="shared" si="2"/>
        <v>47343</v>
      </c>
      <c r="J50" s="556">
        <f t="shared" si="2"/>
        <v>9883</v>
      </c>
      <c r="K50" s="556">
        <f t="shared" si="2"/>
        <v>117706</v>
      </c>
      <c r="L50" s="556">
        <f t="shared" si="2"/>
        <v>134357</v>
      </c>
      <c r="M50" s="556">
        <f t="shared" si="2"/>
        <v>15400</v>
      </c>
      <c r="N50" s="556">
        <f t="shared" si="2"/>
        <v>118790</v>
      </c>
      <c r="O50" s="556">
        <f t="shared" si="2"/>
        <v>814980</v>
      </c>
      <c r="P50" s="178"/>
    </row>
    <row r="51" spans="1:16" ht="22.5" customHeight="1" thickBot="1">
      <c r="A51" s="851" t="s">
        <v>11</v>
      </c>
      <c r="B51" s="852">
        <f>B46+B50</f>
        <v>166028</v>
      </c>
      <c r="C51" s="852">
        <f t="shared" ref="C51:O51" si="3">C46+C50</f>
        <v>198045</v>
      </c>
      <c r="D51" s="852">
        <f t="shared" si="3"/>
        <v>438406</v>
      </c>
      <c r="E51" s="852">
        <f t="shared" si="3"/>
        <v>705286</v>
      </c>
      <c r="F51" s="852">
        <f t="shared" si="3"/>
        <v>342397</v>
      </c>
      <c r="G51" s="852">
        <f t="shared" si="3"/>
        <v>389450</v>
      </c>
      <c r="H51" s="852">
        <f t="shared" si="3"/>
        <v>170379</v>
      </c>
      <c r="I51" s="852">
        <f t="shared" si="3"/>
        <v>527931</v>
      </c>
      <c r="J51" s="852">
        <f t="shared" si="3"/>
        <v>79821</v>
      </c>
      <c r="K51" s="852">
        <f t="shared" si="3"/>
        <v>1757588</v>
      </c>
      <c r="L51" s="852">
        <f t="shared" si="3"/>
        <v>571163</v>
      </c>
      <c r="M51" s="852">
        <f t="shared" si="3"/>
        <v>39836</v>
      </c>
      <c r="N51" s="852">
        <f t="shared" si="3"/>
        <v>194251</v>
      </c>
      <c r="O51" s="852">
        <f t="shared" si="3"/>
        <v>5580582</v>
      </c>
      <c r="P51" s="827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9" firstPageNumber="32" fitToWidth="2" orientation="portrait" useFirstPageNumber="1" r:id="rId1"/>
  <headerFooter alignWithMargins="0">
    <oddFooter>&amp;C&amp;"ＭＳ 明朝,標準"&amp;18&amp;P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M61"/>
  <sheetViews>
    <sheetView view="pageBreakPreview" topLeftCell="H1" zoomScale="82" zoomScaleNormal="85" zoomScaleSheetLayoutView="82" workbookViewId="0">
      <selection activeCell="T54" sqref="T54"/>
    </sheetView>
  </sheetViews>
  <sheetFormatPr defaultColWidth="9" defaultRowHeight="13"/>
  <cols>
    <col min="1" max="1" width="2.36328125" style="1" customWidth="1"/>
    <col min="2" max="2" width="7.7265625" style="12" customWidth="1"/>
    <col min="3" max="4" width="9.6328125" style="1" customWidth="1"/>
    <col min="5" max="6" width="8.08984375" style="1" customWidth="1"/>
    <col min="7" max="9" width="9.453125" style="1" customWidth="1"/>
    <col min="10" max="15" width="8.08984375" style="1" customWidth="1"/>
    <col min="16" max="16" width="10.36328125" style="1" customWidth="1"/>
    <col min="17" max="17" width="8.90625" style="1" customWidth="1"/>
    <col min="18" max="23" width="8.08984375" style="1" customWidth="1"/>
    <col min="24" max="24" width="55" style="1" customWidth="1"/>
    <col min="25" max="25" width="3.08984375" style="1" customWidth="1"/>
    <col min="26" max="16384" width="9" style="1"/>
  </cols>
  <sheetData>
    <row r="1" spans="1:221" ht="14.5" thickBot="1">
      <c r="A1" s="100" t="s">
        <v>342</v>
      </c>
      <c r="B1" s="101"/>
      <c r="X1" s="12" t="str">
        <f>貸出サービス概況!AA1</f>
        <v>令和6年</v>
      </c>
    </row>
    <row r="2" spans="1:221" ht="14.15" customHeight="1">
      <c r="A2" s="1036" t="s">
        <v>243</v>
      </c>
      <c r="B2" s="1037"/>
      <c r="C2" s="1073" t="s">
        <v>15</v>
      </c>
      <c r="D2" s="184" t="s">
        <v>176</v>
      </c>
      <c r="E2" s="129"/>
      <c r="F2" s="139"/>
      <c r="G2" s="140" t="s">
        <v>452</v>
      </c>
      <c r="H2" s="135"/>
      <c r="I2" s="135"/>
      <c r="J2" s="135"/>
      <c r="K2" s="135"/>
      <c r="L2" s="135"/>
      <c r="M2" s="135"/>
      <c r="N2" s="135"/>
      <c r="O2" s="135"/>
      <c r="P2" s="148" t="s">
        <v>16</v>
      </c>
      <c r="Q2" s="1065" t="s">
        <v>17</v>
      </c>
      <c r="R2" s="140" t="s">
        <v>18</v>
      </c>
      <c r="S2" s="135"/>
      <c r="T2" s="135"/>
      <c r="U2" s="140" t="s">
        <v>19</v>
      </c>
      <c r="V2" s="135"/>
      <c r="W2" s="185"/>
      <c r="X2" s="186" t="s">
        <v>20</v>
      </c>
      <c r="HM2" s="6"/>
    </row>
    <row r="3" spans="1:221" ht="14.15" customHeight="1">
      <c r="A3" s="1038"/>
      <c r="B3" s="1039"/>
      <c r="C3" s="1047"/>
      <c r="D3" s="40" t="s">
        <v>281</v>
      </c>
      <c r="E3" s="13" t="s">
        <v>282</v>
      </c>
      <c r="F3" s="41" t="s">
        <v>285</v>
      </c>
      <c r="G3" s="115" t="s">
        <v>21</v>
      </c>
      <c r="H3" s="30"/>
      <c r="I3" s="25"/>
      <c r="J3" s="115" t="s">
        <v>4</v>
      </c>
      <c r="K3" s="30"/>
      <c r="L3" s="30"/>
      <c r="M3" s="1068" t="s">
        <v>5</v>
      </c>
      <c r="N3" s="1069"/>
      <c r="O3" s="1070"/>
      <c r="P3" s="37" t="s">
        <v>22</v>
      </c>
      <c r="Q3" s="1066"/>
      <c r="R3" s="126" t="s">
        <v>283</v>
      </c>
      <c r="S3" s="126" t="s">
        <v>284</v>
      </c>
      <c r="T3" s="126" t="s">
        <v>11</v>
      </c>
      <c r="U3" s="126" t="s">
        <v>283</v>
      </c>
      <c r="V3" s="126" t="s">
        <v>284</v>
      </c>
      <c r="W3" s="126" t="s">
        <v>11</v>
      </c>
      <c r="X3" s="53"/>
      <c r="HM3" s="6"/>
    </row>
    <row r="4" spans="1:221" ht="14.15" customHeight="1">
      <c r="A4" s="1040"/>
      <c r="B4" s="1041"/>
      <c r="C4" s="1047"/>
      <c r="D4" s="33"/>
      <c r="E4" s="32"/>
      <c r="F4" s="27"/>
      <c r="G4" s="13" t="s">
        <v>277</v>
      </c>
      <c r="H4" s="13" t="s">
        <v>56</v>
      </c>
      <c r="I4" s="13" t="s">
        <v>278</v>
      </c>
      <c r="J4" s="13" t="s">
        <v>277</v>
      </c>
      <c r="K4" s="13" t="s">
        <v>56</v>
      </c>
      <c r="L4" s="13" t="s">
        <v>278</v>
      </c>
      <c r="M4" s="13" t="s">
        <v>277</v>
      </c>
      <c r="N4" s="13" t="s">
        <v>56</v>
      </c>
      <c r="O4" s="13" t="s">
        <v>278</v>
      </c>
      <c r="P4" s="32"/>
      <c r="Q4" s="1067"/>
      <c r="R4" s="32"/>
      <c r="S4" s="32"/>
      <c r="T4" s="11" t="s">
        <v>326</v>
      </c>
      <c r="U4" s="32"/>
      <c r="V4" s="32"/>
      <c r="W4" s="11" t="s">
        <v>326</v>
      </c>
      <c r="X4" s="53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HM4" s="6"/>
    </row>
    <row r="5" spans="1:221" ht="21" customHeight="1">
      <c r="A5" s="1071" t="s">
        <v>248</v>
      </c>
      <c r="B5" s="1072"/>
      <c r="C5" s="487">
        <f>SUM(C6:C8)</f>
        <v>29618</v>
      </c>
      <c r="D5" s="487">
        <f t="shared" ref="D5:W5" si="0">SUM(D6:D8)</f>
        <v>27161</v>
      </c>
      <c r="E5" s="487">
        <f t="shared" si="0"/>
        <v>1396</v>
      </c>
      <c r="F5" s="487">
        <f t="shared" si="0"/>
        <v>1061</v>
      </c>
      <c r="G5" s="487">
        <f t="shared" si="0"/>
        <v>18127</v>
      </c>
      <c r="H5" s="487">
        <f t="shared" si="0"/>
        <v>11023</v>
      </c>
      <c r="I5" s="487">
        <f t="shared" si="0"/>
        <v>29150</v>
      </c>
      <c r="J5" s="487">
        <f t="shared" si="0"/>
        <v>0</v>
      </c>
      <c r="K5" s="487">
        <f t="shared" si="0"/>
        <v>0</v>
      </c>
      <c r="L5" s="487">
        <f t="shared" si="0"/>
        <v>0</v>
      </c>
      <c r="M5" s="487">
        <f t="shared" si="0"/>
        <v>101</v>
      </c>
      <c r="N5" s="487">
        <f t="shared" si="0"/>
        <v>367</v>
      </c>
      <c r="O5" s="487">
        <f t="shared" si="0"/>
        <v>468</v>
      </c>
      <c r="P5" s="487">
        <f t="shared" si="0"/>
        <v>0</v>
      </c>
      <c r="Q5" s="487">
        <f t="shared" si="0"/>
        <v>45447</v>
      </c>
      <c r="R5" s="487">
        <f t="shared" si="0"/>
        <v>421</v>
      </c>
      <c r="S5" s="487">
        <f t="shared" si="0"/>
        <v>79</v>
      </c>
      <c r="T5" s="487">
        <f t="shared" si="0"/>
        <v>500</v>
      </c>
      <c r="U5" s="487">
        <f t="shared" si="0"/>
        <v>98</v>
      </c>
      <c r="V5" s="487">
        <f t="shared" si="0"/>
        <v>17</v>
      </c>
      <c r="W5" s="487">
        <f t="shared" si="0"/>
        <v>115</v>
      </c>
      <c r="X5" s="488"/>
    </row>
    <row r="6" spans="1:221" ht="21" customHeight="1">
      <c r="A6" s="146"/>
      <c r="B6" s="96" t="s">
        <v>241</v>
      </c>
      <c r="C6" s="489">
        <v>9117</v>
      </c>
      <c r="D6" s="489">
        <v>7783</v>
      </c>
      <c r="E6" s="489">
        <v>458</v>
      </c>
      <c r="F6" s="489">
        <v>876</v>
      </c>
      <c r="G6" s="489">
        <v>8229</v>
      </c>
      <c r="H6" s="489">
        <v>420</v>
      </c>
      <c r="I6" s="489">
        <v>8649</v>
      </c>
      <c r="J6" s="489">
        <v>0</v>
      </c>
      <c r="K6" s="489">
        <v>0</v>
      </c>
      <c r="L6" s="489">
        <v>0</v>
      </c>
      <c r="M6" s="489">
        <v>101</v>
      </c>
      <c r="N6" s="489">
        <v>367</v>
      </c>
      <c r="O6" s="489">
        <v>468</v>
      </c>
      <c r="P6" s="489">
        <v>0</v>
      </c>
      <c r="Q6" s="489">
        <v>13947</v>
      </c>
      <c r="R6" s="489">
        <v>95</v>
      </c>
      <c r="S6" s="489">
        <v>49</v>
      </c>
      <c r="T6" s="489">
        <v>144</v>
      </c>
      <c r="U6" s="489">
        <v>16</v>
      </c>
      <c r="V6" s="489">
        <v>17</v>
      </c>
      <c r="W6" s="489">
        <v>33</v>
      </c>
      <c r="X6" s="490"/>
    </row>
    <row r="7" spans="1:221" ht="21" customHeight="1">
      <c r="A7" s="146"/>
      <c r="B7" s="97" t="s">
        <v>249</v>
      </c>
      <c r="C7" s="491">
        <v>3946</v>
      </c>
      <c r="D7" s="491">
        <v>3785</v>
      </c>
      <c r="E7" s="491">
        <v>123</v>
      </c>
      <c r="F7" s="491">
        <v>38</v>
      </c>
      <c r="G7" s="491">
        <v>202</v>
      </c>
      <c r="H7" s="491">
        <v>3744</v>
      </c>
      <c r="I7" s="491">
        <v>3946</v>
      </c>
      <c r="J7" s="491">
        <v>0</v>
      </c>
      <c r="K7" s="491">
        <v>0</v>
      </c>
      <c r="L7" s="491">
        <v>0</v>
      </c>
      <c r="M7" s="491">
        <v>0</v>
      </c>
      <c r="N7" s="491">
        <v>0</v>
      </c>
      <c r="O7" s="491">
        <v>0</v>
      </c>
      <c r="P7" s="491">
        <v>0</v>
      </c>
      <c r="Q7" s="491">
        <v>11212</v>
      </c>
      <c r="R7" s="491">
        <v>15</v>
      </c>
      <c r="S7" s="491">
        <v>1</v>
      </c>
      <c r="T7" s="491">
        <v>16</v>
      </c>
      <c r="U7" s="491">
        <v>2</v>
      </c>
      <c r="V7" s="491">
        <v>0</v>
      </c>
      <c r="W7" s="491">
        <v>2</v>
      </c>
      <c r="X7" s="492"/>
    </row>
    <row r="8" spans="1:221" ht="21" customHeight="1">
      <c r="A8" s="152"/>
      <c r="B8" s="94" t="s">
        <v>251</v>
      </c>
      <c r="C8" s="493">
        <v>16555</v>
      </c>
      <c r="D8" s="493">
        <v>15593</v>
      </c>
      <c r="E8" s="493">
        <v>815</v>
      </c>
      <c r="F8" s="493">
        <v>147</v>
      </c>
      <c r="G8" s="493">
        <v>9696</v>
      </c>
      <c r="H8" s="493">
        <v>6859</v>
      </c>
      <c r="I8" s="493">
        <v>16555</v>
      </c>
      <c r="J8" s="493">
        <v>0</v>
      </c>
      <c r="K8" s="493">
        <v>0</v>
      </c>
      <c r="L8" s="493">
        <v>0</v>
      </c>
      <c r="M8" s="493">
        <v>0</v>
      </c>
      <c r="N8" s="493">
        <v>0</v>
      </c>
      <c r="O8" s="493">
        <v>0</v>
      </c>
      <c r="P8" s="493">
        <v>0</v>
      </c>
      <c r="Q8" s="493">
        <v>20288</v>
      </c>
      <c r="R8" s="493">
        <v>311</v>
      </c>
      <c r="S8" s="493">
        <v>29</v>
      </c>
      <c r="T8" s="493">
        <v>340</v>
      </c>
      <c r="U8" s="493">
        <v>80</v>
      </c>
      <c r="V8" s="493">
        <v>0</v>
      </c>
      <c r="W8" s="493">
        <v>80</v>
      </c>
      <c r="X8" s="494"/>
    </row>
    <row r="9" spans="1:221" ht="21" customHeight="1">
      <c r="A9" s="1025" t="s">
        <v>229</v>
      </c>
      <c r="B9" s="1026"/>
      <c r="C9" s="598">
        <f>SUM(C10:C15)</f>
        <v>27606</v>
      </c>
      <c r="D9" s="598">
        <f t="shared" ref="D9:W9" si="1">SUM(D10:D15)</f>
        <v>25428</v>
      </c>
      <c r="E9" s="598">
        <f t="shared" si="1"/>
        <v>1929</v>
      </c>
      <c r="F9" s="598">
        <f t="shared" si="1"/>
        <v>249</v>
      </c>
      <c r="G9" s="598">
        <f t="shared" si="1"/>
        <v>18559</v>
      </c>
      <c r="H9" s="598">
        <f t="shared" si="1"/>
        <v>7923</v>
      </c>
      <c r="I9" s="598">
        <f t="shared" si="1"/>
        <v>26482</v>
      </c>
      <c r="J9" s="598">
        <f t="shared" si="1"/>
        <v>0</v>
      </c>
      <c r="K9" s="598">
        <f t="shared" si="1"/>
        <v>0</v>
      </c>
      <c r="L9" s="598">
        <f t="shared" si="1"/>
        <v>0</v>
      </c>
      <c r="M9" s="598">
        <f t="shared" si="1"/>
        <v>889</v>
      </c>
      <c r="N9" s="598">
        <f t="shared" si="1"/>
        <v>235</v>
      </c>
      <c r="O9" s="598">
        <f t="shared" si="1"/>
        <v>1124</v>
      </c>
      <c r="P9" s="598">
        <f t="shared" si="1"/>
        <v>0</v>
      </c>
      <c r="Q9" s="598">
        <f t="shared" si="1"/>
        <v>24337</v>
      </c>
      <c r="R9" s="598">
        <f t="shared" si="1"/>
        <v>405</v>
      </c>
      <c r="S9" s="598">
        <f t="shared" si="1"/>
        <v>80</v>
      </c>
      <c r="T9" s="598">
        <f t="shared" si="1"/>
        <v>485</v>
      </c>
      <c r="U9" s="598">
        <f t="shared" si="1"/>
        <v>55</v>
      </c>
      <c r="V9" s="598">
        <f t="shared" si="1"/>
        <v>11</v>
      </c>
      <c r="W9" s="598">
        <f t="shared" si="1"/>
        <v>66</v>
      </c>
      <c r="X9" s="599"/>
    </row>
    <row r="10" spans="1:221" ht="21" customHeight="1">
      <c r="A10" s="455"/>
      <c r="B10" s="448" t="s">
        <v>238</v>
      </c>
      <c r="C10" s="489">
        <v>17542</v>
      </c>
      <c r="D10" s="489">
        <v>16465</v>
      </c>
      <c r="E10" s="489">
        <v>899</v>
      </c>
      <c r="F10" s="489">
        <v>178</v>
      </c>
      <c r="G10" s="489">
        <v>12284</v>
      </c>
      <c r="H10" s="489">
        <v>4134</v>
      </c>
      <c r="I10" s="489">
        <v>16418</v>
      </c>
      <c r="J10" s="489">
        <v>0</v>
      </c>
      <c r="K10" s="489">
        <v>0</v>
      </c>
      <c r="L10" s="489">
        <v>0</v>
      </c>
      <c r="M10" s="489">
        <v>889</v>
      </c>
      <c r="N10" s="489">
        <v>235</v>
      </c>
      <c r="O10" s="489">
        <v>1124</v>
      </c>
      <c r="P10" s="489">
        <v>0</v>
      </c>
      <c r="Q10" s="489">
        <v>14843</v>
      </c>
      <c r="R10" s="489">
        <v>175</v>
      </c>
      <c r="S10" s="489">
        <v>67</v>
      </c>
      <c r="T10" s="489">
        <v>242</v>
      </c>
      <c r="U10" s="489">
        <v>20</v>
      </c>
      <c r="V10" s="489">
        <v>9</v>
      </c>
      <c r="W10" s="489">
        <v>29</v>
      </c>
      <c r="X10" s="490"/>
    </row>
    <row r="11" spans="1:221" ht="21" customHeight="1">
      <c r="A11" s="455"/>
      <c r="B11" s="456" t="s">
        <v>239</v>
      </c>
      <c r="C11" s="491">
        <v>1801</v>
      </c>
      <c r="D11" s="491">
        <v>1639</v>
      </c>
      <c r="E11" s="491">
        <v>152</v>
      </c>
      <c r="F11" s="491">
        <v>10</v>
      </c>
      <c r="G11" s="491">
        <v>1160</v>
      </c>
      <c r="H11" s="491">
        <v>641</v>
      </c>
      <c r="I11" s="491">
        <v>1801</v>
      </c>
      <c r="J11" s="491">
        <v>0</v>
      </c>
      <c r="K11" s="491">
        <v>0</v>
      </c>
      <c r="L11" s="491">
        <v>0</v>
      </c>
      <c r="M11" s="491">
        <v>0</v>
      </c>
      <c r="N11" s="491">
        <v>0</v>
      </c>
      <c r="O11" s="491">
        <v>0</v>
      </c>
      <c r="P11" s="491">
        <v>0</v>
      </c>
      <c r="Q11" s="491">
        <v>505</v>
      </c>
      <c r="R11" s="491">
        <v>42</v>
      </c>
      <c r="S11" s="491">
        <v>0</v>
      </c>
      <c r="T11" s="491">
        <v>42</v>
      </c>
      <c r="U11" s="491">
        <v>7</v>
      </c>
      <c r="V11" s="491">
        <v>0</v>
      </c>
      <c r="W11" s="491">
        <v>7</v>
      </c>
      <c r="X11" s="492"/>
    </row>
    <row r="12" spans="1:221" ht="21" customHeight="1">
      <c r="A12" s="455"/>
      <c r="B12" s="456" t="s">
        <v>131</v>
      </c>
      <c r="C12" s="491">
        <v>2926</v>
      </c>
      <c r="D12" s="491">
        <v>2762</v>
      </c>
      <c r="E12" s="491">
        <v>142</v>
      </c>
      <c r="F12" s="491">
        <v>22</v>
      </c>
      <c r="G12" s="491">
        <v>1950</v>
      </c>
      <c r="H12" s="491">
        <v>976</v>
      </c>
      <c r="I12" s="491">
        <v>2926</v>
      </c>
      <c r="J12" s="491">
        <v>0</v>
      </c>
      <c r="K12" s="491">
        <v>0</v>
      </c>
      <c r="L12" s="491">
        <v>0</v>
      </c>
      <c r="M12" s="491">
        <v>0</v>
      </c>
      <c r="N12" s="491">
        <v>0</v>
      </c>
      <c r="O12" s="491">
        <v>0</v>
      </c>
      <c r="P12" s="491">
        <v>0</v>
      </c>
      <c r="Q12" s="491">
        <v>7021</v>
      </c>
      <c r="R12" s="491">
        <v>61</v>
      </c>
      <c r="S12" s="491">
        <v>4</v>
      </c>
      <c r="T12" s="491">
        <v>65</v>
      </c>
      <c r="U12" s="491">
        <v>7</v>
      </c>
      <c r="V12" s="491">
        <v>0</v>
      </c>
      <c r="W12" s="491">
        <v>7</v>
      </c>
      <c r="X12" s="492"/>
    </row>
    <row r="13" spans="1:221" ht="21" customHeight="1">
      <c r="A13" s="455"/>
      <c r="B13" s="456" t="s">
        <v>132</v>
      </c>
      <c r="C13" s="491">
        <v>1665</v>
      </c>
      <c r="D13" s="491">
        <v>1462</v>
      </c>
      <c r="E13" s="491">
        <v>188</v>
      </c>
      <c r="F13" s="491">
        <v>15</v>
      </c>
      <c r="G13" s="491">
        <v>1066</v>
      </c>
      <c r="H13" s="491">
        <v>599</v>
      </c>
      <c r="I13" s="491">
        <v>1665</v>
      </c>
      <c r="J13" s="491">
        <v>0</v>
      </c>
      <c r="K13" s="491">
        <v>0</v>
      </c>
      <c r="L13" s="491">
        <v>0</v>
      </c>
      <c r="M13" s="491">
        <v>0</v>
      </c>
      <c r="N13" s="491">
        <v>0</v>
      </c>
      <c r="O13" s="491">
        <v>0</v>
      </c>
      <c r="P13" s="491">
        <v>0</v>
      </c>
      <c r="Q13" s="491">
        <v>490</v>
      </c>
      <c r="R13" s="491">
        <v>52</v>
      </c>
      <c r="S13" s="491">
        <v>4</v>
      </c>
      <c r="T13" s="491">
        <v>56</v>
      </c>
      <c r="U13" s="491">
        <v>7</v>
      </c>
      <c r="V13" s="491">
        <v>0</v>
      </c>
      <c r="W13" s="491">
        <v>7</v>
      </c>
      <c r="X13" s="492"/>
    </row>
    <row r="14" spans="1:221" ht="21" customHeight="1">
      <c r="A14" s="455"/>
      <c r="B14" s="456" t="s">
        <v>135</v>
      </c>
      <c r="C14" s="491">
        <v>1864</v>
      </c>
      <c r="D14" s="491">
        <v>1565</v>
      </c>
      <c r="E14" s="491">
        <v>287</v>
      </c>
      <c r="F14" s="491">
        <v>12</v>
      </c>
      <c r="G14" s="491">
        <v>1056</v>
      </c>
      <c r="H14" s="491">
        <v>808</v>
      </c>
      <c r="I14" s="491">
        <v>1864</v>
      </c>
      <c r="J14" s="491">
        <v>0</v>
      </c>
      <c r="K14" s="491">
        <v>0</v>
      </c>
      <c r="L14" s="491">
        <v>0</v>
      </c>
      <c r="M14" s="491">
        <v>0</v>
      </c>
      <c r="N14" s="491">
        <v>0</v>
      </c>
      <c r="O14" s="491">
        <v>0</v>
      </c>
      <c r="P14" s="491">
        <v>0</v>
      </c>
      <c r="Q14" s="491">
        <v>732</v>
      </c>
      <c r="R14" s="491">
        <v>35</v>
      </c>
      <c r="S14" s="491">
        <v>1</v>
      </c>
      <c r="T14" s="491">
        <v>36</v>
      </c>
      <c r="U14" s="491">
        <v>7</v>
      </c>
      <c r="V14" s="491">
        <v>0</v>
      </c>
      <c r="W14" s="491">
        <v>7</v>
      </c>
      <c r="X14" s="492"/>
    </row>
    <row r="15" spans="1:221" ht="21" customHeight="1">
      <c r="A15" s="455"/>
      <c r="B15" s="456" t="s">
        <v>160</v>
      </c>
      <c r="C15" s="493">
        <v>1808</v>
      </c>
      <c r="D15" s="493">
        <v>1535</v>
      </c>
      <c r="E15" s="493">
        <v>261</v>
      </c>
      <c r="F15" s="493">
        <v>12</v>
      </c>
      <c r="G15" s="493">
        <v>1043</v>
      </c>
      <c r="H15" s="493">
        <v>765</v>
      </c>
      <c r="I15" s="493">
        <v>1808</v>
      </c>
      <c r="J15" s="493">
        <v>0</v>
      </c>
      <c r="K15" s="493">
        <v>0</v>
      </c>
      <c r="L15" s="493">
        <v>0</v>
      </c>
      <c r="M15" s="493">
        <v>0</v>
      </c>
      <c r="N15" s="493">
        <v>0</v>
      </c>
      <c r="O15" s="493">
        <v>0</v>
      </c>
      <c r="P15" s="493">
        <v>0</v>
      </c>
      <c r="Q15" s="493">
        <v>746</v>
      </c>
      <c r="R15" s="493">
        <v>40</v>
      </c>
      <c r="S15" s="493">
        <v>4</v>
      </c>
      <c r="T15" s="493">
        <v>44</v>
      </c>
      <c r="U15" s="493">
        <v>7</v>
      </c>
      <c r="V15" s="493">
        <v>2</v>
      </c>
      <c r="W15" s="493">
        <v>9</v>
      </c>
      <c r="X15" s="494" t="s">
        <v>529</v>
      </c>
    </row>
    <row r="16" spans="1:221" ht="21" customHeight="1">
      <c r="A16" s="1025" t="s">
        <v>230</v>
      </c>
      <c r="B16" s="1026"/>
      <c r="C16" s="442">
        <f>SUM(C17:C18)</f>
        <v>12219</v>
      </c>
      <c r="D16" s="442">
        <f t="shared" ref="D16:W16" si="2">SUM(D17:D18)</f>
        <v>10550</v>
      </c>
      <c r="E16" s="442">
        <f t="shared" si="2"/>
        <v>1566</v>
      </c>
      <c r="F16" s="442">
        <f t="shared" si="2"/>
        <v>103</v>
      </c>
      <c r="G16" s="442">
        <f t="shared" si="2"/>
        <v>6281</v>
      </c>
      <c r="H16" s="442">
        <f t="shared" si="2"/>
        <v>3325</v>
      </c>
      <c r="I16" s="442">
        <f t="shared" si="2"/>
        <v>9606</v>
      </c>
      <c r="J16" s="442">
        <f t="shared" si="2"/>
        <v>0</v>
      </c>
      <c r="K16" s="442">
        <f t="shared" si="2"/>
        <v>0</v>
      </c>
      <c r="L16" s="442">
        <f t="shared" si="2"/>
        <v>0</v>
      </c>
      <c r="M16" s="442">
        <f t="shared" si="2"/>
        <v>1592</v>
      </c>
      <c r="N16" s="442">
        <f t="shared" si="2"/>
        <v>1021</v>
      </c>
      <c r="O16" s="442">
        <f t="shared" si="2"/>
        <v>2613</v>
      </c>
      <c r="P16" s="442">
        <f t="shared" si="2"/>
        <v>0</v>
      </c>
      <c r="Q16" s="442">
        <f t="shared" si="2"/>
        <v>11262</v>
      </c>
      <c r="R16" s="442">
        <f t="shared" si="2"/>
        <v>161</v>
      </c>
      <c r="S16" s="442">
        <f t="shared" si="2"/>
        <v>7</v>
      </c>
      <c r="T16" s="442">
        <f t="shared" si="2"/>
        <v>168</v>
      </c>
      <c r="U16" s="442">
        <f t="shared" si="2"/>
        <v>20</v>
      </c>
      <c r="V16" s="442">
        <f t="shared" si="2"/>
        <v>3</v>
      </c>
      <c r="W16" s="442">
        <f t="shared" si="2"/>
        <v>23</v>
      </c>
      <c r="X16" s="624"/>
    </row>
    <row r="17" spans="1:29" ht="21" customHeight="1">
      <c r="A17" s="455"/>
      <c r="B17" s="448" t="s">
        <v>133</v>
      </c>
      <c r="C17" s="489">
        <v>9633</v>
      </c>
      <c r="D17" s="489">
        <v>8442</v>
      </c>
      <c r="E17" s="489">
        <v>1090</v>
      </c>
      <c r="F17" s="489">
        <v>101</v>
      </c>
      <c r="G17" s="489">
        <v>4731</v>
      </c>
      <c r="H17" s="489">
        <v>2289</v>
      </c>
      <c r="I17" s="489">
        <v>7020</v>
      </c>
      <c r="J17" s="489">
        <v>0</v>
      </c>
      <c r="K17" s="489">
        <v>0</v>
      </c>
      <c r="L17" s="489">
        <v>0</v>
      </c>
      <c r="M17" s="489">
        <v>1592</v>
      </c>
      <c r="N17" s="489">
        <v>1021</v>
      </c>
      <c r="O17" s="489">
        <v>2613</v>
      </c>
      <c r="P17" s="489">
        <v>0</v>
      </c>
      <c r="Q17" s="489">
        <v>9931</v>
      </c>
      <c r="R17" s="489">
        <v>99</v>
      </c>
      <c r="S17" s="489">
        <v>5</v>
      </c>
      <c r="T17" s="489">
        <v>104</v>
      </c>
      <c r="U17" s="489">
        <v>14</v>
      </c>
      <c r="V17" s="489">
        <v>2</v>
      </c>
      <c r="W17" s="489">
        <v>16</v>
      </c>
      <c r="X17" s="492"/>
    </row>
    <row r="18" spans="1:29" ht="21" customHeight="1">
      <c r="A18" s="461"/>
      <c r="B18" s="462" t="s">
        <v>240</v>
      </c>
      <c r="C18" s="493">
        <v>2586</v>
      </c>
      <c r="D18" s="493">
        <v>2108</v>
      </c>
      <c r="E18" s="493">
        <v>476</v>
      </c>
      <c r="F18" s="493">
        <v>2</v>
      </c>
      <c r="G18" s="493">
        <v>1550</v>
      </c>
      <c r="H18" s="493">
        <v>1036</v>
      </c>
      <c r="I18" s="493">
        <v>2586</v>
      </c>
      <c r="J18" s="493">
        <v>0</v>
      </c>
      <c r="K18" s="493">
        <v>0</v>
      </c>
      <c r="L18" s="493">
        <v>0</v>
      </c>
      <c r="M18" s="493">
        <v>0</v>
      </c>
      <c r="N18" s="493">
        <v>0</v>
      </c>
      <c r="O18" s="493">
        <v>0</v>
      </c>
      <c r="P18" s="493">
        <v>0</v>
      </c>
      <c r="Q18" s="493">
        <v>1331</v>
      </c>
      <c r="R18" s="493">
        <v>62</v>
      </c>
      <c r="S18" s="493">
        <v>2</v>
      </c>
      <c r="T18" s="493">
        <v>64</v>
      </c>
      <c r="U18" s="493">
        <v>6</v>
      </c>
      <c r="V18" s="493">
        <v>1</v>
      </c>
      <c r="W18" s="493">
        <v>7</v>
      </c>
      <c r="X18" s="494"/>
    </row>
    <row r="19" spans="1:29" ht="21" customHeight="1">
      <c r="A19" s="1025" t="s">
        <v>231</v>
      </c>
      <c r="B19" s="1026"/>
      <c r="C19" s="442">
        <f>SUM(C20:C23)</f>
        <v>19390</v>
      </c>
      <c r="D19" s="442">
        <f t="shared" ref="D19:W19" si="3">SUM(D20:D23)</f>
        <v>17229</v>
      </c>
      <c r="E19" s="442">
        <f t="shared" si="3"/>
        <v>1113</v>
      </c>
      <c r="F19" s="442">
        <f t="shared" si="3"/>
        <v>1048</v>
      </c>
      <c r="G19" s="442">
        <f t="shared" si="3"/>
        <v>11506</v>
      </c>
      <c r="H19" s="442">
        <f t="shared" si="3"/>
        <v>6134</v>
      </c>
      <c r="I19" s="442">
        <f t="shared" si="3"/>
        <v>17640</v>
      </c>
      <c r="J19" s="442">
        <f t="shared" si="3"/>
        <v>0</v>
      </c>
      <c r="K19" s="442">
        <f t="shared" si="3"/>
        <v>0</v>
      </c>
      <c r="L19" s="442">
        <f t="shared" si="3"/>
        <v>0</v>
      </c>
      <c r="M19" s="442">
        <f t="shared" si="3"/>
        <v>997</v>
      </c>
      <c r="N19" s="442">
        <f t="shared" si="3"/>
        <v>753</v>
      </c>
      <c r="O19" s="442">
        <f t="shared" si="3"/>
        <v>1750</v>
      </c>
      <c r="P19" s="442">
        <f t="shared" si="3"/>
        <v>0</v>
      </c>
      <c r="Q19" s="442">
        <f t="shared" si="3"/>
        <v>15903</v>
      </c>
      <c r="R19" s="442">
        <f t="shared" si="3"/>
        <v>315</v>
      </c>
      <c r="S19" s="442">
        <f t="shared" si="3"/>
        <v>48</v>
      </c>
      <c r="T19" s="442">
        <f t="shared" si="3"/>
        <v>363</v>
      </c>
      <c r="U19" s="442">
        <f t="shared" si="3"/>
        <v>41</v>
      </c>
      <c r="V19" s="442">
        <f t="shared" si="3"/>
        <v>0</v>
      </c>
      <c r="W19" s="442">
        <f t="shared" si="3"/>
        <v>41</v>
      </c>
      <c r="X19" s="624"/>
    </row>
    <row r="20" spans="1:29" ht="21" customHeight="1">
      <c r="A20" s="455"/>
      <c r="B20" s="448" t="s">
        <v>232</v>
      </c>
      <c r="C20" s="489">
        <v>9498</v>
      </c>
      <c r="D20" s="489">
        <v>7930</v>
      </c>
      <c r="E20" s="489">
        <v>634</v>
      </c>
      <c r="F20" s="489">
        <v>934</v>
      </c>
      <c r="G20" s="489">
        <v>5132</v>
      </c>
      <c r="H20" s="489">
        <v>2616</v>
      </c>
      <c r="I20" s="489">
        <v>7748</v>
      </c>
      <c r="J20" s="489">
        <v>0</v>
      </c>
      <c r="K20" s="489">
        <v>0</v>
      </c>
      <c r="L20" s="489">
        <v>0</v>
      </c>
      <c r="M20" s="489">
        <v>997</v>
      </c>
      <c r="N20" s="489">
        <v>753</v>
      </c>
      <c r="O20" s="489">
        <v>1750</v>
      </c>
      <c r="P20" s="489">
        <v>0</v>
      </c>
      <c r="Q20" s="489">
        <v>7085</v>
      </c>
      <c r="R20" s="489">
        <v>106</v>
      </c>
      <c r="S20" s="489">
        <v>29</v>
      </c>
      <c r="T20" s="489">
        <v>135</v>
      </c>
      <c r="U20" s="489">
        <v>16</v>
      </c>
      <c r="V20" s="489">
        <v>0</v>
      </c>
      <c r="W20" s="489">
        <v>16</v>
      </c>
      <c r="X20" s="492"/>
    </row>
    <row r="21" spans="1:29" ht="21" customHeight="1">
      <c r="A21" s="455"/>
      <c r="B21" s="456" t="s">
        <v>218</v>
      </c>
      <c r="C21" s="491">
        <v>3121</v>
      </c>
      <c r="D21" s="491">
        <v>2989</v>
      </c>
      <c r="E21" s="491">
        <v>123</v>
      </c>
      <c r="F21" s="491">
        <v>9</v>
      </c>
      <c r="G21" s="491">
        <v>1919</v>
      </c>
      <c r="H21" s="491">
        <v>1202</v>
      </c>
      <c r="I21" s="491">
        <v>3121</v>
      </c>
      <c r="J21" s="491">
        <v>0</v>
      </c>
      <c r="K21" s="491">
        <v>0</v>
      </c>
      <c r="L21" s="491">
        <v>0</v>
      </c>
      <c r="M21" s="491">
        <v>0</v>
      </c>
      <c r="N21" s="491">
        <v>0</v>
      </c>
      <c r="O21" s="491">
        <v>0</v>
      </c>
      <c r="P21" s="491">
        <v>0</v>
      </c>
      <c r="Q21" s="491">
        <v>2807</v>
      </c>
      <c r="R21" s="491">
        <v>47</v>
      </c>
      <c r="S21" s="491">
        <v>6</v>
      </c>
      <c r="T21" s="491">
        <v>53</v>
      </c>
      <c r="U21" s="491">
        <v>7</v>
      </c>
      <c r="V21" s="491">
        <v>0</v>
      </c>
      <c r="W21" s="491">
        <v>7</v>
      </c>
      <c r="X21" s="492"/>
    </row>
    <row r="22" spans="1:29" ht="21" customHeight="1">
      <c r="A22" s="455"/>
      <c r="B22" s="456" t="s">
        <v>220</v>
      </c>
      <c r="C22" s="491">
        <v>3307</v>
      </c>
      <c r="D22" s="491">
        <v>3101</v>
      </c>
      <c r="E22" s="491">
        <v>128</v>
      </c>
      <c r="F22" s="491">
        <v>78</v>
      </c>
      <c r="G22" s="491">
        <v>2053</v>
      </c>
      <c r="H22" s="491">
        <v>1254</v>
      </c>
      <c r="I22" s="491">
        <v>3307</v>
      </c>
      <c r="J22" s="491">
        <v>0</v>
      </c>
      <c r="K22" s="491">
        <v>0</v>
      </c>
      <c r="L22" s="491">
        <v>0</v>
      </c>
      <c r="M22" s="491">
        <v>0</v>
      </c>
      <c r="N22" s="491">
        <v>0</v>
      </c>
      <c r="O22" s="491">
        <v>0</v>
      </c>
      <c r="P22" s="491">
        <v>0</v>
      </c>
      <c r="Q22" s="491">
        <v>2732</v>
      </c>
      <c r="R22" s="491">
        <v>84</v>
      </c>
      <c r="S22" s="491">
        <v>5</v>
      </c>
      <c r="T22" s="491">
        <v>89</v>
      </c>
      <c r="U22" s="491">
        <v>9</v>
      </c>
      <c r="V22" s="491">
        <v>0</v>
      </c>
      <c r="W22" s="491">
        <v>9</v>
      </c>
      <c r="X22" s="492"/>
    </row>
    <row r="23" spans="1:29" ht="21" customHeight="1">
      <c r="A23" s="461"/>
      <c r="B23" s="462" t="s">
        <v>217</v>
      </c>
      <c r="C23" s="493">
        <v>3464</v>
      </c>
      <c r="D23" s="493">
        <v>3209</v>
      </c>
      <c r="E23" s="493">
        <v>228</v>
      </c>
      <c r="F23" s="493">
        <v>27</v>
      </c>
      <c r="G23" s="493">
        <v>2402</v>
      </c>
      <c r="H23" s="493">
        <v>1062</v>
      </c>
      <c r="I23" s="493">
        <v>3464</v>
      </c>
      <c r="J23" s="493">
        <v>0</v>
      </c>
      <c r="K23" s="493">
        <v>0</v>
      </c>
      <c r="L23" s="493">
        <v>0</v>
      </c>
      <c r="M23" s="493">
        <v>0</v>
      </c>
      <c r="N23" s="493">
        <v>0</v>
      </c>
      <c r="O23" s="493">
        <v>0</v>
      </c>
      <c r="P23" s="493">
        <v>0</v>
      </c>
      <c r="Q23" s="493">
        <v>3279</v>
      </c>
      <c r="R23" s="493">
        <v>78</v>
      </c>
      <c r="S23" s="493">
        <v>8</v>
      </c>
      <c r="T23" s="493">
        <v>86</v>
      </c>
      <c r="U23" s="493">
        <v>9</v>
      </c>
      <c r="V23" s="493">
        <v>0</v>
      </c>
      <c r="W23" s="493">
        <v>9</v>
      </c>
      <c r="X23" s="494"/>
    </row>
    <row r="24" spans="1:29" ht="21" customHeight="1">
      <c r="A24" s="1025" t="s">
        <v>234</v>
      </c>
      <c r="B24" s="1026"/>
      <c r="C24" s="442">
        <f>SUM(C25:C29)</f>
        <v>23218</v>
      </c>
      <c r="D24" s="442">
        <f t="shared" ref="D24:W24" si="4">SUM(D25:D29)</f>
        <v>22135</v>
      </c>
      <c r="E24" s="442">
        <f t="shared" si="4"/>
        <v>843</v>
      </c>
      <c r="F24" s="442">
        <f t="shared" si="4"/>
        <v>240</v>
      </c>
      <c r="G24" s="442">
        <f t="shared" si="4"/>
        <v>15909</v>
      </c>
      <c r="H24" s="442">
        <f t="shared" si="4"/>
        <v>7309</v>
      </c>
      <c r="I24" s="442">
        <f t="shared" si="4"/>
        <v>23218</v>
      </c>
      <c r="J24" s="442">
        <f t="shared" si="4"/>
        <v>0</v>
      </c>
      <c r="K24" s="442">
        <f t="shared" si="4"/>
        <v>0</v>
      </c>
      <c r="L24" s="442">
        <f t="shared" si="4"/>
        <v>0</v>
      </c>
      <c r="M24" s="442">
        <f t="shared" si="4"/>
        <v>0</v>
      </c>
      <c r="N24" s="442">
        <f t="shared" si="4"/>
        <v>0</v>
      </c>
      <c r="O24" s="442">
        <f t="shared" si="4"/>
        <v>0</v>
      </c>
      <c r="P24" s="442">
        <f t="shared" si="4"/>
        <v>0</v>
      </c>
      <c r="Q24" s="442">
        <f t="shared" si="4"/>
        <v>28373</v>
      </c>
      <c r="R24" s="442">
        <f t="shared" si="4"/>
        <v>1742</v>
      </c>
      <c r="S24" s="442">
        <f t="shared" si="4"/>
        <v>115</v>
      </c>
      <c r="T24" s="442">
        <f t="shared" si="4"/>
        <v>1857</v>
      </c>
      <c r="U24" s="442">
        <f t="shared" si="4"/>
        <v>42</v>
      </c>
      <c r="V24" s="442">
        <f t="shared" si="4"/>
        <v>8</v>
      </c>
      <c r="W24" s="442">
        <f t="shared" si="4"/>
        <v>50</v>
      </c>
      <c r="X24" s="624"/>
    </row>
    <row r="25" spans="1:29" ht="21" customHeight="1">
      <c r="A25" s="455"/>
      <c r="B25" s="448" t="s">
        <v>233</v>
      </c>
      <c r="C25" s="689">
        <v>9306</v>
      </c>
      <c r="D25" s="689">
        <v>8959</v>
      </c>
      <c r="E25" s="689">
        <v>223</v>
      </c>
      <c r="F25" s="689">
        <v>124</v>
      </c>
      <c r="G25" s="689">
        <v>6916</v>
      </c>
      <c r="H25" s="689">
        <v>2390</v>
      </c>
      <c r="I25" s="689">
        <v>9306</v>
      </c>
      <c r="J25" s="689">
        <v>0</v>
      </c>
      <c r="K25" s="689">
        <v>0</v>
      </c>
      <c r="L25" s="689">
        <v>0</v>
      </c>
      <c r="M25" s="689">
        <v>0</v>
      </c>
      <c r="N25" s="689">
        <v>0</v>
      </c>
      <c r="O25" s="689">
        <v>0</v>
      </c>
      <c r="P25" s="689">
        <v>0</v>
      </c>
      <c r="Q25" s="689">
        <v>6131</v>
      </c>
      <c r="R25" s="689">
        <v>100</v>
      </c>
      <c r="S25" s="689">
        <v>32</v>
      </c>
      <c r="T25" s="689">
        <v>132</v>
      </c>
      <c r="U25" s="689">
        <v>11</v>
      </c>
      <c r="V25" s="689">
        <v>8</v>
      </c>
      <c r="W25" s="689">
        <v>19</v>
      </c>
      <c r="X25" s="690"/>
    </row>
    <row r="26" spans="1:29" ht="21" customHeight="1">
      <c r="A26" s="455"/>
      <c r="B26" s="456" t="s">
        <v>192</v>
      </c>
      <c r="C26" s="491">
        <v>3235</v>
      </c>
      <c r="D26" s="491">
        <v>3025</v>
      </c>
      <c r="E26" s="491">
        <v>170</v>
      </c>
      <c r="F26" s="491">
        <v>40</v>
      </c>
      <c r="G26" s="491">
        <v>2133</v>
      </c>
      <c r="H26" s="491">
        <v>1102</v>
      </c>
      <c r="I26" s="491">
        <v>3235</v>
      </c>
      <c r="J26" s="491">
        <v>0</v>
      </c>
      <c r="K26" s="491">
        <v>0</v>
      </c>
      <c r="L26" s="491">
        <v>0</v>
      </c>
      <c r="M26" s="491">
        <v>0</v>
      </c>
      <c r="N26" s="491">
        <v>0</v>
      </c>
      <c r="O26" s="491">
        <v>0</v>
      </c>
      <c r="P26" s="491">
        <v>0</v>
      </c>
      <c r="Q26" s="491">
        <v>2083</v>
      </c>
      <c r="R26" s="491">
        <v>79</v>
      </c>
      <c r="S26" s="491">
        <v>2</v>
      </c>
      <c r="T26" s="491">
        <v>81</v>
      </c>
      <c r="U26" s="491">
        <v>8</v>
      </c>
      <c r="V26" s="491">
        <v>0</v>
      </c>
      <c r="W26" s="491">
        <v>8</v>
      </c>
      <c r="X26" s="492"/>
    </row>
    <row r="27" spans="1:29" ht="21" customHeight="1">
      <c r="A27" s="455"/>
      <c r="B27" s="456" t="s">
        <v>194</v>
      </c>
      <c r="C27" s="491">
        <v>5675</v>
      </c>
      <c r="D27" s="491">
        <v>5555</v>
      </c>
      <c r="E27" s="491">
        <v>93</v>
      </c>
      <c r="F27" s="491">
        <v>27</v>
      </c>
      <c r="G27" s="491">
        <v>3873</v>
      </c>
      <c r="H27" s="491">
        <v>1802</v>
      </c>
      <c r="I27" s="491">
        <v>5675</v>
      </c>
      <c r="J27" s="491">
        <v>0</v>
      </c>
      <c r="K27" s="491">
        <v>0</v>
      </c>
      <c r="L27" s="491">
        <v>0</v>
      </c>
      <c r="M27" s="491">
        <v>0</v>
      </c>
      <c r="N27" s="491">
        <v>0</v>
      </c>
      <c r="O27" s="491">
        <v>0</v>
      </c>
      <c r="P27" s="491">
        <v>0</v>
      </c>
      <c r="Q27" s="491">
        <v>17506</v>
      </c>
      <c r="R27" s="491">
        <v>1260</v>
      </c>
      <c r="S27" s="491">
        <v>16</v>
      </c>
      <c r="T27" s="491">
        <v>1276</v>
      </c>
      <c r="U27" s="491">
        <v>8</v>
      </c>
      <c r="V27" s="491">
        <v>0</v>
      </c>
      <c r="W27" s="491">
        <v>8</v>
      </c>
      <c r="X27" s="492"/>
    </row>
    <row r="28" spans="1:29" ht="21" customHeight="1">
      <c r="A28" s="455"/>
      <c r="B28" s="456" t="s">
        <v>242</v>
      </c>
      <c r="C28" s="491">
        <v>3184</v>
      </c>
      <c r="D28" s="491">
        <v>3026</v>
      </c>
      <c r="E28" s="491">
        <v>146</v>
      </c>
      <c r="F28" s="491">
        <v>12</v>
      </c>
      <c r="G28" s="491">
        <v>2012</v>
      </c>
      <c r="H28" s="491">
        <v>1172</v>
      </c>
      <c r="I28" s="491">
        <v>3184</v>
      </c>
      <c r="J28" s="491">
        <v>0</v>
      </c>
      <c r="K28" s="491">
        <v>0</v>
      </c>
      <c r="L28" s="491">
        <v>0</v>
      </c>
      <c r="M28" s="491">
        <v>0</v>
      </c>
      <c r="N28" s="491">
        <v>0</v>
      </c>
      <c r="O28" s="491">
        <v>0</v>
      </c>
      <c r="P28" s="491"/>
      <c r="Q28" s="491">
        <v>2376</v>
      </c>
      <c r="R28" s="491">
        <v>90</v>
      </c>
      <c r="S28" s="491">
        <v>1</v>
      </c>
      <c r="T28" s="491">
        <v>91</v>
      </c>
      <c r="U28" s="491">
        <v>7</v>
      </c>
      <c r="V28" s="491">
        <v>0</v>
      </c>
      <c r="W28" s="491">
        <v>7</v>
      </c>
      <c r="X28" s="492"/>
    </row>
    <row r="29" spans="1:29" ht="21" customHeight="1">
      <c r="A29" s="461"/>
      <c r="B29" s="462" t="s">
        <v>330</v>
      </c>
      <c r="C29" s="493">
        <v>1818</v>
      </c>
      <c r="D29" s="493">
        <v>1570</v>
      </c>
      <c r="E29" s="493">
        <v>211</v>
      </c>
      <c r="F29" s="493">
        <v>37</v>
      </c>
      <c r="G29" s="493">
        <v>975</v>
      </c>
      <c r="H29" s="493">
        <v>843</v>
      </c>
      <c r="I29" s="493">
        <v>1818</v>
      </c>
      <c r="J29" s="493">
        <v>0</v>
      </c>
      <c r="K29" s="493">
        <v>0</v>
      </c>
      <c r="L29" s="493">
        <v>0</v>
      </c>
      <c r="M29" s="493">
        <v>0</v>
      </c>
      <c r="N29" s="493">
        <v>0</v>
      </c>
      <c r="O29" s="493">
        <v>0</v>
      </c>
      <c r="P29" s="491"/>
      <c r="Q29" s="493">
        <v>277</v>
      </c>
      <c r="R29" s="493">
        <v>213</v>
      </c>
      <c r="S29" s="493">
        <v>64</v>
      </c>
      <c r="T29" s="493">
        <v>277</v>
      </c>
      <c r="U29" s="493">
        <v>8</v>
      </c>
      <c r="V29" s="493">
        <v>0</v>
      </c>
      <c r="W29" s="493">
        <v>8</v>
      </c>
      <c r="X29" s="494"/>
    </row>
    <row r="30" spans="1:29" ht="21" customHeight="1">
      <c r="A30" s="1018" t="s">
        <v>195</v>
      </c>
      <c r="B30" s="1019"/>
      <c r="C30" s="598">
        <v>6783</v>
      </c>
      <c r="D30" s="598">
        <v>6309</v>
      </c>
      <c r="E30" s="598">
        <v>474</v>
      </c>
      <c r="F30" s="598"/>
      <c r="G30" s="598">
        <v>4657</v>
      </c>
      <c r="H30" s="598">
        <v>2126</v>
      </c>
      <c r="I30" s="598">
        <v>6783</v>
      </c>
      <c r="J30" s="598">
        <v>0</v>
      </c>
      <c r="K30" s="598">
        <v>0</v>
      </c>
      <c r="L30" s="598">
        <v>0</v>
      </c>
      <c r="M30" s="598">
        <v>0</v>
      </c>
      <c r="N30" s="598">
        <v>0</v>
      </c>
      <c r="O30" s="598">
        <v>0</v>
      </c>
      <c r="P30" s="598"/>
      <c r="Q30" s="598">
        <v>2701</v>
      </c>
      <c r="R30" s="598">
        <v>140</v>
      </c>
      <c r="S30" s="598">
        <v>14</v>
      </c>
      <c r="T30" s="598">
        <v>154</v>
      </c>
      <c r="U30" s="598">
        <v>12</v>
      </c>
      <c r="V30" s="598">
        <v>2</v>
      </c>
      <c r="W30" s="598">
        <v>14</v>
      </c>
      <c r="X30" s="599"/>
      <c r="Y30" s="99"/>
      <c r="Z30" s="99"/>
      <c r="AA30" s="99"/>
      <c r="AB30" s="99"/>
      <c r="AC30" s="99"/>
    </row>
    <row r="31" spans="1:29" ht="21" customHeight="1">
      <c r="A31" s="1018" t="s">
        <v>196</v>
      </c>
      <c r="B31" s="1019"/>
      <c r="C31" s="739">
        <v>5909</v>
      </c>
      <c r="D31" s="739">
        <v>5173</v>
      </c>
      <c r="E31" s="739">
        <v>524</v>
      </c>
      <c r="F31" s="739">
        <v>212</v>
      </c>
      <c r="G31" s="739">
        <v>3457</v>
      </c>
      <c r="H31" s="739">
        <v>1039</v>
      </c>
      <c r="I31" s="739">
        <v>4496</v>
      </c>
      <c r="J31" s="739">
        <v>0</v>
      </c>
      <c r="K31" s="739">
        <v>0</v>
      </c>
      <c r="L31" s="739">
        <v>0</v>
      </c>
      <c r="M31" s="739">
        <v>0</v>
      </c>
      <c r="N31" s="739">
        <v>0</v>
      </c>
      <c r="O31" s="739">
        <v>0</v>
      </c>
      <c r="P31" s="739">
        <v>1413</v>
      </c>
      <c r="Q31" s="739">
        <v>3089</v>
      </c>
      <c r="R31" s="739">
        <v>74</v>
      </c>
      <c r="S31" s="739">
        <v>102</v>
      </c>
      <c r="T31" s="739">
        <v>176</v>
      </c>
      <c r="U31" s="739">
        <v>13</v>
      </c>
      <c r="V31" s="739">
        <v>11</v>
      </c>
      <c r="W31" s="739">
        <v>24</v>
      </c>
      <c r="X31" s="740"/>
      <c r="Y31" s="99"/>
      <c r="Z31" s="99"/>
      <c r="AA31" s="99"/>
      <c r="AB31" s="99"/>
      <c r="AC31" s="99"/>
    </row>
    <row r="32" spans="1:29" ht="21" customHeight="1">
      <c r="A32" s="1025" t="s">
        <v>235</v>
      </c>
      <c r="B32" s="1026"/>
      <c r="C32" s="442">
        <f>SUM(C33:C34)</f>
        <v>9256</v>
      </c>
      <c r="D32" s="442">
        <f t="shared" ref="D32:W32" si="5">SUM(D33:D34)</f>
        <v>8435</v>
      </c>
      <c r="E32" s="442">
        <f t="shared" si="5"/>
        <v>821</v>
      </c>
      <c r="F32" s="442">
        <f t="shared" si="5"/>
        <v>0</v>
      </c>
      <c r="G32" s="442">
        <f t="shared" si="5"/>
        <v>3058</v>
      </c>
      <c r="H32" s="442">
        <f t="shared" si="5"/>
        <v>2173</v>
      </c>
      <c r="I32" s="442">
        <f t="shared" si="5"/>
        <v>5231</v>
      </c>
      <c r="J32" s="442">
        <f t="shared" si="5"/>
        <v>0</v>
      </c>
      <c r="K32" s="442">
        <f t="shared" si="5"/>
        <v>0</v>
      </c>
      <c r="L32" s="442">
        <f t="shared" si="5"/>
        <v>0</v>
      </c>
      <c r="M32" s="598" t="s">
        <v>136</v>
      </c>
      <c r="N32" s="598" t="s">
        <v>136</v>
      </c>
      <c r="O32" s="442">
        <f t="shared" si="5"/>
        <v>3490</v>
      </c>
      <c r="P32" s="442">
        <f t="shared" si="5"/>
        <v>0</v>
      </c>
      <c r="Q32" s="442">
        <f t="shared" si="5"/>
        <v>4243</v>
      </c>
      <c r="R32" s="442">
        <f t="shared" si="5"/>
        <v>97</v>
      </c>
      <c r="S32" s="442">
        <f t="shared" si="5"/>
        <v>4</v>
      </c>
      <c r="T32" s="442">
        <f t="shared" si="5"/>
        <v>101</v>
      </c>
      <c r="U32" s="442">
        <f t="shared" si="5"/>
        <v>11</v>
      </c>
      <c r="V32" s="442">
        <f t="shared" si="5"/>
        <v>1</v>
      </c>
      <c r="W32" s="442">
        <f t="shared" si="5"/>
        <v>12</v>
      </c>
      <c r="X32" s="624"/>
    </row>
    <row r="33" spans="1:24" ht="21" customHeight="1">
      <c r="A33" s="455"/>
      <c r="B33" s="448" t="s">
        <v>197</v>
      </c>
      <c r="C33" s="489">
        <v>8361</v>
      </c>
      <c r="D33" s="489">
        <v>7712</v>
      </c>
      <c r="E33" s="489">
        <v>649</v>
      </c>
      <c r="F33" s="489">
        <v>0</v>
      </c>
      <c r="G33" s="489">
        <v>2572</v>
      </c>
      <c r="H33" s="489">
        <v>1764</v>
      </c>
      <c r="I33" s="489">
        <v>4336</v>
      </c>
      <c r="J33" s="489">
        <v>0</v>
      </c>
      <c r="K33" s="489">
        <v>0</v>
      </c>
      <c r="L33" s="489">
        <v>0</v>
      </c>
      <c r="M33" s="489" t="s">
        <v>136</v>
      </c>
      <c r="N33" s="489" t="s">
        <v>136</v>
      </c>
      <c r="O33" s="489">
        <v>3490</v>
      </c>
      <c r="P33" s="489">
        <v>0</v>
      </c>
      <c r="Q33" s="489">
        <v>4243</v>
      </c>
      <c r="R33" s="489">
        <v>80</v>
      </c>
      <c r="S33" s="489">
        <v>3</v>
      </c>
      <c r="T33" s="489">
        <v>83</v>
      </c>
      <c r="U33" s="489">
        <v>9</v>
      </c>
      <c r="V33" s="489">
        <v>1</v>
      </c>
      <c r="W33" s="489">
        <v>10</v>
      </c>
      <c r="X33" s="492"/>
    </row>
    <row r="34" spans="1:24" ht="21" customHeight="1">
      <c r="A34" s="461"/>
      <c r="B34" s="462" t="s">
        <v>198</v>
      </c>
      <c r="C34" s="493">
        <v>895</v>
      </c>
      <c r="D34" s="493">
        <v>723</v>
      </c>
      <c r="E34" s="493">
        <v>172</v>
      </c>
      <c r="F34" s="493">
        <v>0</v>
      </c>
      <c r="G34" s="493">
        <v>486</v>
      </c>
      <c r="H34" s="493">
        <v>409</v>
      </c>
      <c r="I34" s="493">
        <v>895</v>
      </c>
      <c r="J34" s="493">
        <v>0</v>
      </c>
      <c r="K34" s="493">
        <v>0</v>
      </c>
      <c r="L34" s="493">
        <v>0</v>
      </c>
      <c r="M34" s="493">
        <v>0</v>
      </c>
      <c r="N34" s="493">
        <v>0</v>
      </c>
      <c r="O34" s="493">
        <v>0</v>
      </c>
      <c r="P34" s="493">
        <v>0</v>
      </c>
      <c r="Q34" s="493">
        <v>0</v>
      </c>
      <c r="R34" s="493">
        <v>17</v>
      </c>
      <c r="S34" s="493">
        <v>1</v>
      </c>
      <c r="T34" s="493">
        <v>18</v>
      </c>
      <c r="U34" s="493">
        <v>2</v>
      </c>
      <c r="V34" s="493">
        <v>0</v>
      </c>
      <c r="W34" s="493">
        <v>2</v>
      </c>
      <c r="X34" s="494"/>
    </row>
    <row r="35" spans="1:24" ht="21" customHeight="1">
      <c r="A35" s="1018" t="s">
        <v>199</v>
      </c>
      <c r="B35" s="1019"/>
      <c r="C35" s="598">
        <v>6296</v>
      </c>
      <c r="D35" s="598">
        <v>6243</v>
      </c>
      <c r="E35" s="598">
        <v>53</v>
      </c>
      <c r="F35" s="598">
        <v>0</v>
      </c>
      <c r="G35" s="598">
        <v>4268</v>
      </c>
      <c r="H35" s="598">
        <v>2028</v>
      </c>
      <c r="I35" s="598">
        <v>6296</v>
      </c>
      <c r="J35" s="598">
        <v>0</v>
      </c>
      <c r="K35" s="598">
        <v>0</v>
      </c>
      <c r="L35" s="598">
        <v>0</v>
      </c>
      <c r="M35" s="598">
        <v>0</v>
      </c>
      <c r="N35" s="598">
        <v>0</v>
      </c>
      <c r="O35" s="598">
        <v>0</v>
      </c>
      <c r="P35" s="598">
        <v>0</v>
      </c>
      <c r="Q35" s="598">
        <v>7756</v>
      </c>
      <c r="R35" s="598">
        <v>94</v>
      </c>
      <c r="S35" s="598">
        <v>32</v>
      </c>
      <c r="T35" s="598">
        <v>126</v>
      </c>
      <c r="U35" s="598">
        <v>10</v>
      </c>
      <c r="V35" s="598">
        <v>5</v>
      </c>
      <c r="W35" s="598">
        <v>15</v>
      </c>
      <c r="X35" s="599"/>
    </row>
    <row r="36" spans="1:24" ht="21" customHeight="1">
      <c r="A36" s="1018" t="s">
        <v>200</v>
      </c>
      <c r="B36" s="1019"/>
      <c r="C36" s="493">
        <v>5266</v>
      </c>
      <c r="D36" s="493">
        <v>4923</v>
      </c>
      <c r="E36" s="493">
        <v>327</v>
      </c>
      <c r="F36" s="493">
        <v>16</v>
      </c>
      <c r="G36" s="493">
        <v>3261</v>
      </c>
      <c r="H36" s="493">
        <v>2005</v>
      </c>
      <c r="I36" s="493">
        <v>5266</v>
      </c>
      <c r="J36" s="493">
        <v>0</v>
      </c>
      <c r="K36" s="493">
        <v>0</v>
      </c>
      <c r="L36" s="493">
        <v>0</v>
      </c>
      <c r="M36" s="493">
        <v>0</v>
      </c>
      <c r="N36" s="493">
        <v>0</v>
      </c>
      <c r="O36" s="493">
        <v>0</v>
      </c>
      <c r="P36" s="493">
        <v>0</v>
      </c>
      <c r="Q36" s="493">
        <v>3745</v>
      </c>
      <c r="R36" s="493">
        <v>78</v>
      </c>
      <c r="S36" s="493">
        <v>0</v>
      </c>
      <c r="T36" s="493">
        <v>78</v>
      </c>
      <c r="U36" s="493">
        <v>10</v>
      </c>
      <c r="V36" s="493">
        <v>4</v>
      </c>
      <c r="W36" s="493">
        <v>14</v>
      </c>
      <c r="X36" s="762"/>
    </row>
    <row r="37" spans="1:24" ht="21" customHeight="1">
      <c r="A37" s="1025" t="s">
        <v>236</v>
      </c>
      <c r="B37" s="1026"/>
      <c r="C37" s="442">
        <f>SUM(C38:C39)</f>
        <v>4457</v>
      </c>
      <c r="D37" s="442">
        <f t="shared" ref="D37:W37" si="6">SUM(D38:D39)</f>
        <v>4132</v>
      </c>
      <c r="E37" s="442">
        <f t="shared" si="6"/>
        <v>321</v>
      </c>
      <c r="F37" s="442">
        <f t="shared" si="6"/>
        <v>4</v>
      </c>
      <c r="G37" s="442">
        <f t="shared" si="6"/>
        <v>3632</v>
      </c>
      <c r="H37" s="442">
        <f t="shared" si="6"/>
        <v>825</v>
      </c>
      <c r="I37" s="442">
        <f t="shared" si="6"/>
        <v>4457</v>
      </c>
      <c r="J37" s="442">
        <f t="shared" si="6"/>
        <v>0</v>
      </c>
      <c r="K37" s="442">
        <f t="shared" si="6"/>
        <v>0</v>
      </c>
      <c r="L37" s="442">
        <f t="shared" si="6"/>
        <v>0</v>
      </c>
      <c r="M37" s="442">
        <f t="shared" si="6"/>
        <v>0</v>
      </c>
      <c r="N37" s="442">
        <f t="shared" si="6"/>
        <v>0</v>
      </c>
      <c r="O37" s="442">
        <f t="shared" si="6"/>
        <v>0</v>
      </c>
      <c r="P37" s="442">
        <f t="shared" si="6"/>
        <v>0</v>
      </c>
      <c r="Q37" s="442">
        <f t="shared" si="6"/>
        <v>9039</v>
      </c>
      <c r="R37" s="442">
        <f t="shared" si="6"/>
        <v>119</v>
      </c>
      <c r="S37" s="442">
        <f t="shared" si="6"/>
        <v>6</v>
      </c>
      <c r="T37" s="442">
        <f t="shared" si="6"/>
        <v>125</v>
      </c>
      <c r="U37" s="442">
        <f t="shared" si="6"/>
        <v>15</v>
      </c>
      <c r="V37" s="442">
        <f t="shared" si="6"/>
        <v>0</v>
      </c>
      <c r="W37" s="442">
        <f t="shared" si="6"/>
        <v>15</v>
      </c>
      <c r="X37" s="624"/>
    </row>
    <row r="38" spans="1:24" ht="21" customHeight="1">
      <c r="A38" s="455"/>
      <c r="B38" s="448" t="s">
        <v>201</v>
      </c>
      <c r="C38" s="489">
        <v>2474</v>
      </c>
      <c r="D38" s="489">
        <v>2304</v>
      </c>
      <c r="E38" s="489">
        <v>168</v>
      </c>
      <c r="F38" s="489">
        <v>2</v>
      </c>
      <c r="G38" s="489">
        <v>1984</v>
      </c>
      <c r="H38" s="489">
        <v>490</v>
      </c>
      <c r="I38" s="489">
        <v>2474</v>
      </c>
      <c r="J38" s="489">
        <v>0</v>
      </c>
      <c r="K38" s="489">
        <v>0</v>
      </c>
      <c r="L38" s="489">
        <v>0</v>
      </c>
      <c r="M38" s="489">
        <v>0</v>
      </c>
      <c r="N38" s="489">
        <v>0</v>
      </c>
      <c r="O38" s="489">
        <v>0</v>
      </c>
      <c r="P38" s="489">
        <v>0</v>
      </c>
      <c r="Q38" s="489">
        <v>1133</v>
      </c>
      <c r="R38" s="489">
        <v>60</v>
      </c>
      <c r="S38" s="489">
        <v>1</v>
      </c>
      <c r="T38" s="489">
        <v>61</v>
      </c>
      <c r="U38" s="489">
        <v>10</v>
      </c>
      <c r="V38" s="489">
        <v>0</v>
      </c>
      <c r="W38" s="489">
        <v>10</v>
      </c>
      <c r="X38" s="492"/>
    </row>
    <row r="39" spans="1:24" ht="21" customHeight="1">
      <c r="A39" s="461"/>
      <c r="B39" s="462" t="s">
        <v>223</v>
      </c>
      <c r="C39" s="493">
        <v>1983</v>
      </c>
      <c r="D39" s="493">
        <v>1828</v>
      </c>
      <c r="E39" s="493">
        <v>153</v>
      </c>
      <c r="F39" s="493">
        <v>2</v>
      </c>
      <c r="G39" s="493">
        <v>1648</v>
      </c>
      <c r="H39" s="493">
        <v>335</v>
      </c>
      <c r="I39" s="493">
        <v>1983</v>
      </c>
      <c r="J39" s="493">
        <v>0</v>
      </c>
      <c r="K39" s="493">
        <v>0</v>
      </c>
      <c r="L39" s="493">
        <v>0</v>
      </c>
      <c r="M39" s="493">
        <v>0</v>
      </c>
      <c r="N39" s="493">
        <v>0</v>
      </c>
      <c r="O39" s="493">
        <v>0</v>
      </c>
      <c r="P39" s="493">
        <v>0</v>
      </c>
      <c r="Q39" s="493">
        <v>7906</v>
      </c>
      <c r="R39" s="493">
        <v>59</v>
      </c>
      <c r="S39" s="493">
        <v>5</v>
      </c>
      <c r="T39" s="493">
        <v>64</v>
      </c>
      <c r="U39" s="493">
        <v>5</v>
      </c>
      <c r="V39" s="493">
        <v>0</v>
      </c>
      <c r="W39" s="493">
        <v>5</v>
      </c>
      <c r="X39" s="494"/>
    </row>
    <row r="40" spans="1:24" ht="21" customHeight="1">
      <c r="A40" s="1025" t="s">
        <v>237</v>
      </c>
      <c r="B40" s="1026"/>
      <c r="C40" s="442">
        <f>SUM(C41:C42)</f>
        <v>5687</v>
      </c>
      <c r="D40" s="442">
        <f t="shared" ref="D40:W40" si="7">SUM(D41:D42)</f>
        <v>5304</v>
      </c>
      <c r="E40" s="442">
        <f t="shared" si="7"/>
        <v>383</v>
      </c>
      <c r="F40" s="442">
        <f t="shared" si="7"/>
        <v>0</v>
      </c>
      <c r="G40" s="442">
        <f t="shared" si="7"/>
        <v>4462</v>
      </c>
      <c r="H40" s="442">
        <f t="shared" si="7"/>
        <v>1225</v>
      </c>
      <c r="I40" s="442">
        <f t="shared" si="7"/>
        <v>5687</v>
      </c>
      <c r="J40" s="442">
        <f t="shared" si="7"/>
        <v>0</v>
      </c>
      <c r="K40" s="442">
        <f t="shared" si="7"/>
        <v>0</v>
      </c>
      <c r="L40" s="442">
        <f t="shared" si="7"/>
        <v>0</v>
      </c>
      <c r="M40" s="442">
        <f t="shared" si="7"/>
        <v>0</v>
      </c>
      <c r="N40" s="442">
        <f t="shared" si="7"/>
        <v>0</v>
      </c>
      <c r="O40" s="442">
        <f t="shared" si="7"/>
        <v>0</v>
      </c>
      <c r="P40" s="442">
        <f t="shared" si="7"/>
        <v>0</v>
      </c>
      <c r="Q40" s="442">
        <f t="shared" si="7"/>
        <v>1378</v>
      </c>
      <c r="R40" s="442">
        <f t="shared" si="7"/>
        <v>118</v>
      </c>
      <c r="S40" s="442">
        <f t="shared" si="7"/>
        <v>15</v>
      </c>
      <c r="T40" s="442">
        <f t="shared" si="7"/>
        <v>133</v>
      </c>
      <c r="U40" s="442">
        <f t="shared" si="7"/>
        <v>13</v>
      </c>
      <c r="V40" s="442">
        <f t="shared" si="7"/>
        <v>0</v>
      </c>
      <c r="W40" s="442">
        <f t="shared" si="7"/>
        <v>13</v>
      </c>
      <c r="X40" s="624"/>
    </row>
    <row r="41" spans="1:24" ht="21" customHeight="1">
      <c r="A41" s="455"/>
      <c r="B41" s="448" t="s">
        <v>202</v>
      </c>
      <c r="C41" s="489">
        <v>3542</v>
      </c>
      <c r="D41" s="489">
        <v>3190</v>
      </c>
      <c r="E41" s="489">
        <v>352</v>
      </c>
      <c r="F41" s="489">
        <v>0</v>
      </c>
      <c r="G41" s="489">
        <v>2852</v>
      </c>
      <c r="H41" s="489">
        <v>690</v>
      </c>
      <c r="I41" s="489">
        <v>3542</v>
      </c>
      <c r="J41" s="489">
        <v>0</v>
      </c>
      <c r="K41" s="489">
        <v>0</v>
      </c>
      <c r="L41" s="489">
        <v>0</v>
      </c>
      <c r="M41" s="489">
        <v>0</v>
      </c>
      <c r="N41" s="489">
        <v>0</v>
      </c>
      <c r="O41" s="489">
        <v>0</v>
      </c>
      <c r="P41" s="489">
        <v>0</v>
      </c>
      <c r="Q41" s="489">
        <v>1343</v>
      </c>
      <c r="R41" s="489">
        <v>65</v>
      </c>
      <c r="S41" s="489">
        <v>9</v>
      </c>
      <c r="T41" s="489">
        <v>74</v>
      </c>
      <c r="U41" s="489">
        <v>7</v>
      </c>
      <c r="V41" s="489">
        <v>0</v>
      </c>
      <c r="W41" s="489">
        <v>7</v>
      </c>
      <c r="X41" s="492"/>
    </row>
    <row r="42" spans="1:24" ht="21" customHeight="1">
      <c r="A42" s="461"/>
      <c r="B42" s="462" t="s">
        <v>203</v>
      </c>
      <c r="C42" s="493">
        <v>2145</v>
      </c>
      <c r="D42" s="493">
        <v>2114</v>
      </c>
      <c r="E42" s="493">
        <v>31</v>
      </c>
      <c r="F42" s="493">
        <v>0</v>
      </c>
      <c r="G42" s="493">
        <v>1610</v>
      </c>
      <c r="H42" s="493">
        <v>535</v>
      </c>
      <c r="I42" s="493">
        <v>2145</v>
      </c>
      <c r="J42" s="493">
        <v>0</v>
      </c>
      <c r="K42" s="493">
        <v>0</v>
      </c>
      <c r="L42" s="493">
        <v>0</v>
      </c>
      <c r="M42" s="493">
        <v>0</v>
      </c>
      <c r="N42" s="493">
        <v>0</v>
      </c>
      <c r="O42" s="493">
        <v>0</v>
      </c>
      <c r="P42" s="493">
        <v>0</v>
      </c>
      <c r="Q42" s="493">
        <v>35</v>
      </c>
      <c r="R42" s="493">
        <v>53</v>
      </c>
      <c r="S42" s="493">
        <v>6</v>
      </c>
      <c r="T42" s="493">
        <v>59</v>
      </c>
      <c r="U42" s="493">
        <v>6</v>
      </c>
      <c r="V42" s="493">
        <v>0</v>
      </c>
      <c r="W42" s="493">
        <v>6</v>
      </c>
      <c r="X42" s="494"/>
    </row>
    <row r="43" spans="1:24" ht="21" customHeight="1">
      <c r="A43" s="1028" t="s">
        <v>205</v>
      </c>
      <c r="B43" s="1029"/>
      <c r="C43" s="598">
        <v>3960</v>
      </c>
      <c r="D43" s="598">
        <v>3884</v>
      </c>
      <c r="E43" s="598">
        <v>76</v>
      </c>
      <c r="F43" s="598">
        <v>0</v>
      </c>
      <c r="G43" s="598">
        <v>2642</v>
      </c>
      <c r="H43" s="598">
        <v>1318</v>
      </c>
      <c r="I43" s="598">
        <v>3960</v>
      </c>
      <c r="J43" s="598">
        <v>0</v>
      </c>
      <c r="K43" s="598">
        <v>0</v>
      </c>
      <c r="L43" s="598">
        <v>0</v>
      </c>
      <c r="M43" s="598">
        <v>0</v>
      </c>
      <c r="N43" s="598">
        <v>0</v>
      </c>
      <c r="O43" s="598">
        <v>0</v>
      </c>
      <c r="P43" s="598">
        <v>0</v>
      </c>
      <c r="Q43" s="598">
        <v>3855</v>
      </c>
      <c r="R43" s="598">
        <v>87</v>
      </c>
      <c r="S43" s="598">
        <v>10</v>
      </c>
      <c r="T43" s="598">
        <v>97</v>
      </c>
      <c r="U43" s="598">
        <v>6</v>
      </c>
      <c r="V43" s="598">
        <v>0</v>
      </c>
      <c r="W43" s="598">
        <v>6</v>
      </c>
      <c r="X43" s="599"/>
    </row>
    <row r="44" spans="1:24" ht="21" customHeight="1">
      <c r="A44" s="1030" t="s">
        <v>269</v>
      </c>
      <c r="B44" s="1031"/>
      <c r="C44" s="491">
        <v>1339</v>
      </c>
      <c r="D44" s="491">
        <v>1339</v>
      </c>
      <c r="E44" s="491">
        <v>0</v>
      </c>
      <c r="F44" s="491">
        <v>0</v>
      </c>
      <c r="G44" s="491">
        <v>1219</v>
      </c>
      <c r="H44" s="491">
        <v>160</v>
      </c>
      <c r="I44" s="491">
        <v>1379</v>
      </c>
      <c r="J44" s="491">
        <v>0</v>
      </c>
      <c r="K44" s="491">
        <v>0</v>
      </c>
      <c r="L44" s="491">
        <v>0</v>
      </c>
      <c r="M44" s="491">
        <v>0</v>
      </c>
      <c r="N44" s="491">
        <v>0</v>
      </c>
      <c r="O44" s="491">
        <v>0</v>
      </c>
      <c r="P44" s="491">
        <v>0</v>
      </c>
      <c r="Q44" s="491">
        <v>64</v>
      </c>
      <c r="R44" s="491">
        <v>30</v>
      </c>
      <c r="S44" s="491">
        <v>0</v>
      </c>
      <c r="T44" s="491">
        <v>30</v>
      </c>
      <c r="U44" s="491">
        <v>3</v>
      </c>
      <c r="V44" s="491">
        <v>0</v>
      </c>
      <c r="W44" s="491">
        <v>3</v>
      </c>
      <c r="X44" s="492"/>
    </row>
    <row r="45" spans="1:24" ht="21" customHeight="1">
      <c r="A45" s="1030" t="s">
        <v>207</v>
      </c>
      <c r="B45" s="1031"/>
      <c r="C45" s="491">
        <v>273</v>
      </c>
      <c r="D45" s="491">
        <v>261</v>
      </c>
      <c r="E45" s="491">
        <v>12</v>
      </c>
      <c r="F45" s="491">
        <v>0</v>
      </c>
      <c r="G45" s="491">
        <v>149</v>
      </c>
      <c r="H45" s="491">
        <v>124</v>
      </c>
      <c r="I45" s="491">
        <v>273</v>
      </c>
      <c r="J45" s="491">
        <v>0</v>
      </c>
      <c r="K45" s="491">
        <v>0</v>
      </c>
      <c r="L45" s="491">
        <v>0</v>
      </c>
      <c r="M45" s="491">
        <v>0</v>
      </c>
      <c r="N45" s="491">
        <v>0</v>
      </c>
      <c r="O45" s="491">
        <v>0</v>
      </c>
      <c r="P45" s="491">
        <v>0</v>
      </c>
      <c r="Q45" s="491">
        <v>0</v>
      </c>
      <c r="R45" s="491">
        <v>3</v>
      </c>
      <c r="S45" s="491">
        <v>0</v>
      </c>
      <c r="T45" s="491">
        <v>3</v>
      </c>
      <c r="U45" s="491">
        <v>3</v>
      </c>
      <c r="V45" s="491">
        <v>0</v>
      </c>
      <c r="W45" s="491">
        <v>3</v>
      </c>
      <c r="X45" s="492"/>
    </row>
    <row r="46" spans="1:24" ht="21" customHeight="1">
      <c r="A46" s="1030" t="s">
        <v>211</v>
      </c>
      <c r="B46" s="1031"/>
      <c r="C46" s="688">
        <v>2017</v>
      </c>
      <c r="D46" s="688">
        <v>1271</v>
      </c>
      <c r="E46" s="688">
        <v>746</v>
      </c>
      <c r="F46" s="688">
        <v>0</v>
      </c>
      <c r="G46" s="688">
        <v>1396</v>
      </c>
      <c r="H46" s="688">
        <v>621</v>
      </c>
      <c r="I46" s="688">
        <v>2017</v>
      </c>
      <c r="J46" s="688">
        <v>0</v>
      </c>
      <c r="K46" s="688">
        <v>0</v>
      </c>
      <c r="L46" s="688">
        <v>0</v>
      </c>
      <c r="M46" s="780">
        <v>0</v>
      </c>
      <c r="N46" s="688">
        <v>0</v>
      </c>
      <c r="O46" s="688">
        <v>0</v>
      </c>
      <c r="P46" s="688"/>
      <c r="Q46" s="688">
        <v>1389</v>
      </c>
      <c r="R46" s="688">
        <v>39</v>
      </c>
      <c r="S46" s="688">
        <v>1</v>
      </c>
      <c r="T46" s="688">
        <v>40</v>
      </c>
      <c r="U46" s="688">
        <v>5</v>
      </c>
      <c r="V46" s="688">
        <v>0</v>
      </c>
      <c r="W46" s="688">
        <v>5</v>
      </c>
      <c r="X46" s="492"/>
    </row>
    <row r="47" spans="1:24" ht="21" customHeight="1">
      <c r="A47" s="1053" t="s">
        <v>265</v>
      </c>
      <c r="B47" s="1054"/>
      <c r="C47" s="491">
        <v>2789</v>
      </c>
      <c r="D47" s="491">
        <v>2536</v>
      </c>
      <c r="E47" s="491">
        <v>253</v>
      </c>
      <c r="F47" s="491">
        <v>0</v>
      </c>
      <c r="G47" s="491">
        <v>1878</v>
      </c>
      <c r="H47" s="491">
        <v>911</v>
      </c>
      <c r="I47" s="491">
        <v>2789</v>
      </c>
      <c r="J47" s="491">
        <v>0</v>
      </c>
      <c r="K47" s="491">
        <v>0</v>
      </c>
      <c r="L47" s="491">
        <v>0</v>
      </c>
      <c r="M47" s="491">
        <v>0</v>
      </c>
      <c r="N47" s="491">
        <v>0</v>
      </c>
      <c r="O47" s="491">
        <v>0</v>
      </c>
      <c r="P47" s="491">
        <v>0</v>
      </c>
      <c r="Q47" s="491">
        <v>4801</v>
      </c>
      <c r="R47" s="491">
        <v>93</v>
      </c>
      <c r="S47" s="491">
        <v>0</v>
      </c>
      <c r="T47" s="491">
        <v>93</v>
      </c>
      <c r="U47" s="491">
        <v>9</v>
      </c>
      <c r="V47" s="491">
        <v>0</v>
      </c>
      <c r="W47" s="491">
        <v>9</v>
      </c>
      <c r="X47" s="492"/>
    </row>
    <row r="48" spans="1:24" ht="21" customHeight="1">
      <c r="A48" s="1055" t="s">
        <v>216</v>
      </c>
      <c r="B48" s="1056"/>
      <c r="C48" s="493">
        <v>1150</v>
      </c>
      <c r="D48" s="493">
        <v>986</v>
      </c>
      <c r="E48" s="493">
        <v>164</v>
      </c>
      <c r="F48" s="493">
        <v>0</v>
      </c>
      <c r="G48" s="493">
        <v>868</v>
      </c>
      <c r="H48" s="493">
        <v>282</v>
      </c>
      <c r="I48" s="493">
        <v>1150</v>
      </c>
      <c r="J48" s="493">
        <v>0</v>
      </c>
      <c r="K48" s="493">
        <v>0</v>
      </c>
      <c r="L48" s="493">
        <v>0</v>
      </c>
      <c r="M48" s="493">
        <v>0</v>
      </c>
      <c r="N48" s="493">
        <v>0</v>
      </c>
      <c r="O48" s="493">
        <v>0</v>
      </c>
      <c r="P48" s="493">
        <v>0</v>
      </c>
      <c r="Q48" s="493">
        <v>1809</v>
      </c>
      <c r="R48" s="493">
        <v>28</v>
      </c>
      <c r="S48" s="493">
        <v>12</v>
      </c>
      <c r="T48" s="493">
        <v>40</v>
      </c>
      <c r="U48" s="493">
        <v>7</v>
      </c>
      <c r="V48" s="493">
        <v>3</v>
      </c>
      <c r="W48" s="493">
        <v>10</v>
      </c>
      <c r="X48" s="494"/>
    </row>
    <row r="49" spans="1:24" ht="21" customHeight="1">
      <c r="A49" s="1018" t="s">
        <v>208</v>
      </c>
      <c r="B49" s="1019"/>
      <c r="C49" s="491">
        <v>4389</v>
      </c>
      <c r="D49" s="491">
        <v>3994</v>
      </c>
      <c r="E49" s="491">
        <v>379</v>
      </c>
      <c r="F49" s="491">
        <v>16</v>
      </c>
      <c r="G49" s="491">
        <v>3169</v>
      </c>
      <c r="H49" s="491">
        <v>1220</v>
      </c>
      <c r="I49" s="491">
        <v>4389</v>
      </c>
      <c r="J49" s="491">
        <v>0</v>
      </c>
      <c r="K49" s="491">
        <v>0</v>
      </c>
      <c r="L49" s="491">
        <v>0</v>
      </c>
      <c r="M49" s="491">
        <v>0</v>
      </c>
      <c r="N49" s="491">
        <v>0</v>
      </c>
      <c r="O49" s="491">
        <v>0</v>
      </c>
      <c r="P49" s="491">
        <v>0</v>
      </c>
      <c r="Q49" s="491">
        <v>4922</v>
      </c>
      <c r="R49" s="491">
        <v>102</v>
      </c>
      <c r="S49" s="491">
        <v>10</v>
      </c>
      <c r="T49" s="491">
        <v>112</v>
      </c>
      <c r="U49" s="491">
        <v>9</v>
      </c>
      <c r="V49" s="491">
        <v>0</v>
      </c>
      <c r="W49" s="491">
        <v>9</v>
      </c>
      <c r="X49" s="492"/>
    </row>
    <row r="50" spans="1:24" ht="21" customHeight="1">
      <c r="A50" s="1018" t="s">
        <v>209</v>
      </c>
      <c r="B50" s="1019"/>
      <c r="C50" s="491">
        <v>1774</v>
      </c>
      <c r="D50" s="491">
        <v>1563</v>
      </c>
      <c r="E50" s="491">
        <v>211</v>
      </c>
      <c r="F50" s="491">
        <v>0</v>
      </c>
      <c r="G50" s="491">
        <v>856</v>
      </c>
      <c r="H50" s="491">
        <v>745</v>
      </c>
      <c r="I50" s="491">
        <v>1601</v>
      </c>
      <c r="J50" s="491">
        <v>0</v>
      </c>
      <c r="K50" s="491">
        <v>0</v>
      </c>
      <c r="L50" s="491">
        <v>0</v>
      </c>
      <c r="M50" s="491">
        <v>0</v>
      </c>
      <c r="N50" s="491">
        <v>0</v>
      </c>
      <c r="O50" s="491">
        <v>0</v>
      </c>
      <c r="P50" s="491">
        <v>173</v>
      </c>
      <c r="Q50" s="491">
        <v>39</v>
      </c>
      <c r="R50" s="491">
        <v>20</v>
      </c>
      <c r="S50" s="491">
        <v>0</v>
      </c>
      <c r="T50" s="491">
        <v>20</v>
      </c>
      <c r="U50" s="491">
        <v>6</v>
      </c>
      <c r="V50" s="491">
        <v>0</v>
      </c>
      <c r="W50" s="491">
        <v>6</v>
      </c>
      <c r="X50" s="492"/>
    </row>
    <row r="51" spans="1:24" ht="21" customHeight="1">
      <c r="A51" s="1018" t="s">
        <v>212</v>
      </c>
      <c r="B51" s="1019"/>
      <c r="C51" s="491">
        <v>1726</v>
      </c>
      <c r="D51" s="491">
        <v>1723</v>
      </c>
      <c r="E51" s="491">
        <v>3</v>
      </c>
      <c r="F51" s="491">
        <v>0</v>
      </c>
      <c r="G51" s="491">
        <v>1390</v>
      </c>
      <c r="H51" s="491">
        <v>336</v>
      </c>
      <c r="I51" s="491">
        <v>1726</v>
      </c>
      <c r="J51" s="491">
        <v>0</v>
      </c>
      <c r="K51" s="491">
        <v>0</v>
      </c>
      <c r="L51" s="491">
        <v>0</v>
      </c>
      <c r="M51" s="491">
        <v>0</v>
      </c>
      <c r="N51" s="491">
        <v>0</v>
      </c>
      <c r="O51" s="491">
        <v>0</v>
      </c>
      <c r="P51" s="491"/>
      <c r="Q51" s="491">
        <v>1571</v>
      </c>
      <c r="R51" s="491">
        <v>288</v>
      </c>
      <c r="S51" s="491"/>
      <c r="T51" s="491">
        <v>288</v>
      </c>
      <c r="U51" s="491">
        <v>7</v>
      </c>
      <c r="V51" s="491">
        <v>0</v>
      </c>
      <c r="W51" s="491">
        <v>7</v>
      </c>
      <c r="X51" s="492"/>
    </row>
    <row r="52" spans="1:24" ht="21" customHeight="1">
      <c r="A52" s="1018" t="s">
        <v>210</v>
      </c>
      <c r="B52" s="1019"/>
      <c r="C52" s="491">
        <v>4011</v>
      </c>
      <c r="D52" s="491">
        <v>3585</v>
      </c>
      <c r="E52" s="491">
        <v>426</v>
      </c>
      <c r="F52" s="491">
        <v>0</v>
      </c>
      <c r="G52" s="491">
        <v>2966</v>
      </c>
      <c r="H52" s="491">
        <v>1045</v>
      </c>
      <c r="I52" s="491">
        <v>4011</v>
      </c>
      <c r="J52" s="491">
        <v>0</v>
      </c>
      <c r="K52" s="491">
        <v>0</v>
      </c>
      <c r="L52" s="491">
        <v>0</v>
      </c>
      <c r="M52" s="491">
        <v>0</v>
      </c>
      <c r="N52" s="491">
        <v>0</v>
      </c>
      <c r="O52" s="491">
        <v>0</v>
      </c>
      <c r="P52" s="491">
        <v>0</v>
      </c>
      <c r="Q52" s="491">
        <v>1613</v>
      </c>
      <c r="R52" s="491">
        <v>69</v>
      </c>
      <c r="S52" s="491">
        <v>7</v>
      </c>
      <c r="T52" s="491">
        <v>76</v>
      </c>
      <c r="U52" s="491">
        <v>7</v>
      </c>
      <c r="V52" s="491">
        <v>2</v>
      </c>
      <c r="W52" s="491">
        <v>9</v>
      </c>
      <c r="X52" s="492"/>
    </row>
    <row r="53" spans="1:24" ht="21" customHeight="1" thickBot="1">
      <c r="A53" s="1020" t="s">
        <v>213</v>
      </c>
      <c r="B53" s="1021"/>
      <c r="C53" s="853">
        <v>5279</v>
      </c>
      <c r="D53" s="853">
        <v>5127</v>
      </c>
      <c r="E53" s="853">
        <v>129</v>
      </c>
      <c r="F53" s="853">
        <v>23</v>
      </c>
      <c r="G53" s="853">
        <v>3846</v>
      </c>
      <c r="H53" s="853">
        <v>1391</v>
      </c>
      <c r="I53" s="853">
        <v>5237</v>
      </c>
      <c r="J53" s="853">
        <v>2</v>
      </c>
      <c r="K53" s="853">
        <v>40</v>
      </c>
      <c r="L53" s="853">
        <v>42</v>
      </c>
      <c r="M53" s="853">
        <v>0</v>
      </c>
      <c r="N53" s="853">
        <v>0</v>
      </c>
      <c r="O53" s="853">
        <v>0</v>
      </c>
      <c r="P53" s="853">
        <v>0</v>
      </c>
      <c r="Q53" s="853">
        <v>20283</v>
      </c>
      <c r="R53" s="853">
        <v>113</v>
      </c>
      <c r="S53" s="853">
        <v>3</v>
      </c>
      <c r="T53" s="853">
        <v>116</v>
      </c>
      <c r="U53" s="853">
        <v>14</v>
      </c>
      <c r="V53" s="853">
        <v>6</v>
      </c>
      <c r="W53" s="853">
        <v>20</v>
      </c>
      <c r="X53" s="854"/>
    </row>
    <row r="54" spans="1:24" ht="21" customHeight="1" thickBot="1">
      <c r="A54" s="1016" t="s">
        <v>48</v>
      </c>
      <c r="B54" s="1017"/>
      <c r="C54" s="808">
        <f t="shared" ref="C54:W54" si="8">SUM(C5,C9,C16,C19,C24,C30:C32,C35:C37,C40,C43:C53)</f>
        <v>184412</v>
      </c>
      <c r="D54" s="855">
        <f t="shared" si="8"/>
        <v>169291</v>
      </c>
      <c r="E54" s="855">
        <f t="shared" si="8"/>
        <v>12149</v>
      </c>
      <c r="F54" s="855">
        <f t="shared" si="8"/>
        <v>2972</v>
      </c>
      <c r="G54" s="855">
        <f t="shared" si="8"/>
        <v>117556</v>
      </c>
      <c r="H54" s="855">
        <f t="shared" si="8"/>
        <v>55288</v>
      </c>
      <c r="I54" s="855">
        <f t="shared" si="8"/>
        <v>172844</v>
      </c>
      <c r="J54" s="855">
        <f t="shared" si="8"/>
        <v>2</v>
      </c>
      <c r="K54" s="855">
        <f t="shared" si="8"/>
        <v>40</v>
      </c>
      <c r="L54" s="855">
        <f t="shared" si="8"/>
        <v>42</v>
      </c>
      <c r="M54" s="855">
        <f t="shared" si="8"/>
        <v>3579</v>
      </c>
      <c r="N54" s="855">
        <f t="shared" si="8"/>
        <v>2376</v>
      </c>
      <c r="O54" s="855">
        <f t="shared" si="8"/>
        <v>9445</v>
      </c>
      <c r="P54" s="855">
        <f t="shared" si="8"/>
        <v>1586</v>
      </c>
      <c r="Q54" s="808">
        <f t="shared" si="8"/>
        <v>197619</v>
      </c>
      <c r="R54" s="855">
        <f t="shared" si="8"/>
        <v>4636</v>
      </c>
      <c r="S54" s="855">
        <f t="shared" si="8"/>
        <v>545</v>
      </c>
      <c r="T54" s="855">
        <f t="shared" si="8"/>
        <v>5181</v>
      </c>
      <c r="U54" s="855">
        <f t="shared" si="8"/>
        <v>416</v>
      </c>
      <c r="V54" s="855">
        <f t="shared" si="8"/>
        <v>73</v>
      </c>
      <c r="W54" s="855">
        <f t="shared" si="8"/>
        <v>489</v>
      </c>
      <c r="X54" s="827"/>
    </row>
    <row r="55" spans="1:24" ht="21" customHeight="1">
      <c r="A55" s="1018" t="s">
        <v>214</v>
      </c>
      <c r="B55" s="1027"/>
      <c r="C55" s="856">
        <v>283</v>
      </c>
      <c r="D55" s="856">
        <v>208</v>
      </c>
      <c r="E55" s="856">
        <v>75</v>
      </c>
      <c r="F55" s="856">
        <v>0</v>
      </c>
      <c r="G55" s="856">
        <v>283</v>
      </c>
      <c r="H55" s="856">
        <v>0</v>
      </c>
      <c r="I55" s="856">
        <v>283</v>
      </c>
      <c r="J55" s="856">
        <v>0</v>
      </c>
      <c r="K55" s="856">
        <v>0</v>
      </c>
      <c r="L55" s="856">
        <v>0</v>
      </c>
      <c r="M55" s="856">
        <v>0</v>
      </c>
      <c r="N55" s="856">
        <v>0</v>
      </c>
      <c r="O55" s="856">
        <v>0</v>
      </c>
      <c r="P55" s="856">
        <v>0</v>
      </c>
      <c r="Q55" s="856">
        <v>479</v>
      </c>
      <c r="R55" s="856">
        <v>17</v>
      </c>
      <c r="S55" s="856">
        <v>5</v>
      </c>
      <c r="T55" s="856">
        <v>22</v>
      </c>
      <c r="U55" s="856">
        <v>10</v>
      </c>
      <c r="V55" s="856">
        <v>0</v>
      </c>
      <c r="W55" s="856">
        <v>10</v>
      </c>
      <c r="X55" s="857"/>
    </row>
    <row r="56" spans="1:24" ht="21" customHeight="1">
      <c r="A56" s="1018" t="s">
        <v>215</v>
      </c>
      <c r="B56" s="1027"/>
      <c r="C56" s="858">
        <v>448</v>
      </c>
      <c r="D56" s="858"/>
      <c r="E56" s="858">
        <v>20</v>
      </c>
      <c r="F56" s="858">
        <v>428</v>
      </c>
      <c r="G56" s="858"/>
      <c r="H56" s="858"/>
      <c r="I56" s="858">
        <v>0</v>
      </c>
      <c r="J56" s="858"/>
      <c r="K56" s="858"/>
      <c r="L56" s="858">
        <v>0</v>
      </c>
      <c r="M56" s="858"/>
      <c r="N56" s="858"/>
      <c r="O56" s="858">
        <v>0</v>
      </c>
      <c r="P56" s="858"/>
      <c r="Q56" s="858"/>
      <c r="R56" s="858"/>
      <c r="S56" s="858"/>
      <c r="T56" s="858">
        <v>0</v>
      </c>
      <c r="U56" s="858"/>
      <c r="V56" s="858"/>
      <c r="W56" s="858">
        <v>0</v>
      </c>
      <c r="X56" s="859"/>
    </row>
    <row r="57" spans="1:24" ht="21" customHeight="1" thickBot="1">
      <c r="A57" s="1020" t="s">
        <v>170</v>
      </c>
      <c r="B57" s="1024"/>
      <c r="C57" s="860">
        <v>16449</v>
      </c>
      <c r="D57" s="860">
        <v>9709</v>
      </c>
      <c r="E57" s="860">
        <v>2433</v>
      </c>
      <c r="F57" s="860">
        <v>4307</v>
      </c>
      <c r="G57" s="860">
        <v>13455</v>
      </c>
      <c r="H57" s="860">
        <v>1410</v>
      </c>
      <c r="I57" s="860">
        <v>14865</v>
      </c>
      <c r="J57" s="860">
        <v>0</v>
      </c>
      <c r="K57" s="860">
        <v>0</v>
      </c>
      <c r="L57" s="860">
        <v>0</v>
      </c>
      <c r="M57" s="860">
        <v>0</v>
      </c>
      <c r="N57" s="860">
        <v>0</v>
      </c>
      <c r="O57" s="860">
        <v>0</v>
      </c>
      <c r="P57" s="860">
        <v>1594</v>
      </c>
      <c r="Q57" s="860">
        <v>4094</v>
      </c>
      <c r="R57" s="860">
        <v>198</v>
      </c>
      <c r="S57" s="860">
        <v>459</v>
      </c>
      <c r="T57" s="860">
        <v>657</v>
      </c>
      <c r="U57" s="860"/>
      <c r="V57" s="860"/>
      <c r="W57" s="860">
        <v>0</v>
      </c>
      <c r="X57" s="861"/>
    </row>
    <row r="58" spans="1:24" ht="21" customHeight="1" thickBot="1">
      <c r="A58" s="1016" t="s">
        <v>144</v>
      </c>
      <c r="B58" s="1017"/>
      <c r="C58" s="457">
        <f>SUM(C55:C57)</f>
        <v>17180</v>
      </c>
      <c r="D58" s="457">
        <f t="shared" ref="D58:W58" si="9">SUM(D55:D57)</f>
        <v>9917</v>
      </c>
      <c r="E58" s="457">
        <f t="shared" si="9"/>
        <v>2528</v>
      </c>
      <c r="F58" s="457">
        <f t="shared" si="9"/>
        <v>4735</v>
      </c>
      <c r="G58" s="457">
        <f t="shared" si="9"/>
        <v>13738</v>
      </c>
      <c r="H58" s="457">
        <f t="shared" si="9"/>
        <v>1410</v>
      </c>
      <c r="I58" s="457">
        <f t="shared" si="9"/>
        <v>15148</v>
      </c>
      <c r="J58" s="457">
        <f t="shared" si="9"/>
        <v>0</v>
      </c>
      <c r="K58" s="457">
        <f t="shared" si="9"/>
        <v>0</v>
      </c>
      <c r="L58" s="457">
        <f t="shared" si="9"/>
        <v>0</v>
      </c>
      <c r="M58" s="457">
        <f t="shared" si="9"/>
        <v>0</v>
      </c>
      <c r="N58" s="457">
        <f t="shared" si="9"/>
        <v>0</v>
      </c>
      <c r="O58" s="457">
        <f t="shared" si="9"/>
        <v>0</v>
      </c>
      <c r="P58" s="457">
        <f t="shared" si="9"/>
        <v>1594</v>
      </c>
      <c r="Q58" s="457">
        <f t="shared" si="9"/>
        <v>4573</v>
      </c>
      <c r="R58" s="457">
        <f t="shared" si="9"/>
        <v>215</v>
      </c>
      <c r="S58" s="457">
        <f t="shared" si="9"/>
        <v>464</v>
      </c>
      <c r="T58" s="457">
        <f t="shared" si="9"/>
        <v>679</v>
      </c>
      <c r="U58" s="457">
        <f t="shared" si="9"/>
        <v>10</v>
      </c>
      <c r="V58" s="457">
        <f t="shared" si="9"/>
        <v>0</v>
      </c>
      <c r="W58" s="457">
        <f t="shared" si="9"/>
        <v>10</v>
      </c>
      <c r="X58" s="178"/>
    </row>
    <row r="59" spans="1:24" ht="21" customHeight="1" thickBot="1">
      <c r="A59" s="1016" t="s">
        <v>11</v>
      </c>
      <c r="B59" s="1017"/>
      <c r="C59" s="808">
        <f>C54+C58</f>
        <v>201592</v>
      </c>
      <c r="D59" s="808">
        <f t="shared" ref="D59:W59" si="10">D54+D58</f>
        <v>179208</v>
      </c>
      <c r="E59" s="808">
        <f t="shared" si="10"/>
        <v>14677</v>
      </c>
      <c r="F59" s="808">
        <f t="shared" si="10"/>
        <v>7707</v>
      </c>
      <c r="G59" s="808">
        <f t="shared" si="10"/>
        <v>131294</v>
      </c>
      <c r="H59" s="808">
        <f t="shared" si="10"/>
        <v>56698</v>
      </c>
      <c r="I59" s="808">
        <f t="shared" si="10"/>
        <v>187992</v>
      </c>
      <c r="J59" s="808">
        <f t="shared" si="10"/>
        <v>2</v>
      </c>
      <c r="K59" s="808">
        <f t="shared" si="10"/>
        <v>40</v>
      </c>
      <c r="L59" s="808">
        <f t="shared" si="10"/>
        <v>42</v>
      </c>
      <c r="M59" s="808">
        <f t="shared" si="10"/>
        <v>3579</v>
      </c>
      <c r="N59" s="808">
        <f t="shared" si="10"/>
        <v>2376</v>
      </c>
      <c r="O59" s="808">
        <f t="shared" si="10"/>
        <v>9445</v>
      </c>
      <c r="P59" s="808">
        <f t="shared" si="10"/>
        <v>3180</v>
      </c>
      <c r="Q59" s="808">
        <f t="shared" si="10"/>
        <v>202192</v>
      </c>
      <c r="R59" s="808">
        <f t="shared" si="10"/>
        <v>4851</v>
      </c>
      <c r="S59" s="808">
        <f t="shared" si="10"/>
        <v>1009</v>
      </c>
      <c r="T59" s="808">
        <f t="shared" si="10"/>
        <v>5860</v>
      </c>
      <c r="U59" s="808">
        <f t="shared" si="10"/>
        <v>426</v>
      </c>
      <c r="V59" s="808">
        <f t="shared" si="10"/>
        <v>73</v>
      </c>
      <c r="W59" s="808">
        <f t="shared" si="10"/>
        <v>499</v>
      </c>
      <c r="X59" s="827"/>
    </row>
    <row r="61" spans="1:24">
      <c r="D61" s="90"/>
    </row>
  </sheetData>
  <mergeCells count="33">
    <mergeCell ref="Q2:Q4"/>
    <mergeCell ref="M3:O3"/>
    <mergeCell ref="A5:B5"/>
    <mergeCell ref="A9:B9"/>
    <mergeCell ref="A2:B4"/>
    <mergeCell ref="C2:C4"/>
    <mergeCell ref="A16:B16"/>
    <mergeCell ref="A19:B19"/>
    <mergeCell ref="A24:B24"/>
    <mergeCell ref="A30:B30"/>
    <mergeCell ref="A31:B31"/>
    <mergeCell ref="A32:B32"/>
    <mergeCell ref="A35:B35"/>
    <mergeCell ref="A36:B36"/>
    <mergeCell ref="A37:B37"/>
    <mergeCell ref="A40:B40"/>
    <mergeCell ref="A43:B43"/>
    <mergeCell ref="A44:B44"/>
    <mergeCell ref="A45:B45"/>
    <mergeCell ref="A46:B46"/>
    <mergeCell ref="A47:B47"/>
    <mergeCell ref="A48:B48"/>
    <mergeCell ref="A49:B49"/>
    <mergeCell ref="A50:B50"/>
    <mergeCell ref="A57:B57"/>
    <mergeCell ref="A58:B58"/>
    <mergeCell ref="A59:B59"/>
    <mergeCell ref="A51:B51"/>
    <mergeCell ref="A52:B52"/>
    <mergeCell ref="A53:B53"/>
    <mergeCell ref="A54:B54"/>
    <mergeCell ref="A55:B55"/>
    <mergeCell ref="A56:B5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63" firstPageNumber="34" fitToWidth="2" orientation="portrait" useFirstPageNumber="1" r:id="rId1"/>
  <headerFooter alignWithMargins="0">
    <oddFooter>&amp;C&amp;"ＭＳ 明朝,標準"&amp;16&amp;P</oddFooter>
  </headerFooter>
  <colBreaks count="1" manualBreakCount="1">
    <brk id="16" max="5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L52"/>
  <sheetViews>
    <sheetView topLeftCell="K35" zoomScale="85" zoomScaleNormal="85" zoomScaleSheetLayoutView="87" workbookViewId="0">
      <selection activeCell="P16" sqref="P16"/>
    </sheetView>
  </sheetViews>
  <sheetFormatPr defaultColWidth="9" defaultRowHeight="13"/>
  <cols>
    <col min="1" max="1" width="10.36328125" style="12" customWidth="1"/>
    <col min="2" max="11" width="9.6328125" style="1" customWidth="1"/>
    <col min="12" max="14" width="9" style="1"/>
    <col min="15" max="15" width="10.36328125" style="1" customWidth="1"/>
    <col min="16" max="21" width="9" style="1"/>
    <col min="22" max="22" width="22.36328125" style="1" bestFit="1" customWidth="1"/>
    <col min="23" max="16384" width="9" style="1"/>
  </cols>
  <sheetData>
    <row r="1" spans="1:220" ht="17" thickBot="1">
      <c r="A1" s="102" t="s">
        <v>137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</row>
    <row r="2" spans="1:220" ht="14.15" customHeight="1">
      <c r="A2" s="179" t="s">
        <v>0</v>
      </c>
      <c r="B2" s="1220" t="s">
        <v>453</v>
      </c>
      <c r="C2" s="1221"/>
      <c r="D2" s="1221"/>
      <c r="E2" s="1221"/>
      <c r="F2" s="1221"/>
      <c r="G2" s="1221" t="s">
        <v>24</v>
      </c>
      <c r="H2" s="1221"/>
      <c r="I2" s="1221" t="str">
        <f>蔵書Ⅱ!P1</f>
        <v>令和7年3月31日現在</v>
      </c>
      <c r="J2" s="1221"/>
      <c r="K2" s="1222"/>
      <c r="L2" s="1221" t="s">
        <v>25</v>
      </c>
      <c r="M2" s="1221"/>
      <c r="N2" s="1221"/>
      <c r="O2" s="1221"/>
      <c r="P2" s="1221"/>
      <c r="Q2" s="1221"/>
      <c r="R2" s="1221"/>
      <c r="S2" s="1221" t="s">
        <v>24</v>
      </c>
      <c r="T2" s="1221" t="str">
        <f>(貸出サービス概況!AA1)</f>
        <v>令和6年</v>
      </c>
      <c r="U2" s="1223"/>
      <c r="V2" s="1224" t="s">
        <v>26</v>
      </c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5" customHeight="1">
      <c r="A3" s="181"/>
      <c r="B3" s="118" t="s">
        <v>454</v>
      </c>
      <c r="C3" s="22"/>
      <c r="D3" s="22"/>
      <c r="E3" s="22"/>
      <c r="F3" s="22"/>
      <c r="G3" s="22"/>
      <c r="H3" s="23"/>
      <c r="I3" s="24"/>
      <c r="J3" s="35" t="s">
        <v>290</v>
      </c>
      <c r="K3" s="34" t="s">
        <v>291</v>
      </c>
      <c r="L3" s="118" t="s">
        <v>455</v>
      </c>
      <c r="M3" s="22"/>
      <c r="N3" s="22"/>
      <c r="O3" s="22"/>
      <c r="P3" s="22"/>
      <c r="Q3" s="22"/>
      <c r="R3" s="23"/>
      <c r="S3" s="23"/>
      <c r="T3" s="36" t="s">
        <v>290</v>
      </c>
      <c r="U3" s="56" t="s">
        <v>292</v>
      </c>
      <c r="V3" s="191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5" customHeight="1">
      <c r="A4" s="181"/>
      <c r="B4" s="68" t="s">
        <v>27</v>
      </c>
      <c r="C4" s="68" t="s">
        <v>28</v>
      </c>
      <c r="D4" s="68" t="s">
        <v>29</v>
      </c>
      <c r="E4" s="68" t="s">
        <v>30</v>
      </c>
      <c r="F4" s="68" t="s">
        <v>31</v>
      </c>
      <c r="G4" s="68" t="s">
        <v>32</v>
      </c>
      <c r="H4" s="68" t="s">
        <v>6</v>
      </c>
      <c r="I4" s="69" t="s">
        <v>33</v>
      </c>
      <c r="J4" s="70" t="s">
        <v>175</v>
      </c>
      <c r="K4" s="69" t="s">
        <v>173</v>
      </c>
      <c r="L4" s="68" t="s">
        <v>27</v>
      </c>
      <c r="M4" s="68" t="s">
        <v>28</v>
      </c>
      <c r="N4" s="68" t="s">
        <v>29</v>
      </c>
      <c r="O4" s="68" t="s">
        <v>30</v>
      </c>
      <c r="P4" s="68" t="s">
        <v>31</v>
      </c>
      <c r="Q4" s="68" t="s">
        <v>32</v>
      </c>
      <c r="R4" s="68" t="s">
        <v>6</v>
      </c>
      <c r="S4" s="69" t="s">
        <v>33</v>
      </c>
      <c r="T4" s="70" t="s">
        <v>175</v>
      </c>
      <c r="U4" s="69" t="s">
        <v>174</v>
      </c>
      <c r="V4" s="192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1.75" customHeight="1">
      <c r="A5" s="495" t="s">
        <v>254</v>
      </c>
      <c r="B5" s="496">
        <v>12512</v>
      </c>
      <c r="C5" s="496">
        <v>42</v>
      </c>
      <c r="D5" s="496">
        <v>42</v>
      </c>
      <c r="E5" s="496">
        <v>125</v>
      </c>
      <c r="F5" s="496">
        <v>0</v>
      </c>
      <c r="G5" s="496">
        <v>2614</v>
      </c>
      <c r="H5" s="496">
        <v>1021</v>
      </c>
      <c r="I5" s="496">
        <v>16356</v>
      </c>
      <c r="J5" s="496">
        <v>93</v>
      </c>
      <c r="K5" s="496">
        <v>731</v>
      </c>
      <c r="L5" s="496">
        <v>64</v>
      </c>
      <c r="M5" s="496">
        <v>0</v>
      </c>
      <c r="N5" s="496">
        <v>0</v>
      </c>
      <c r="O5" s="496">
        <v>0</v>
      </c>
      <c r="P5" s="496">
        <v>0</v>
      </c>
      <c r="Q5" s="496">
        <v>45</v>
      </c>
      <c r="R5" s="496">
        <v>0</v>
      </c>
      <c r="S5" s="496">
        <v>109</v>
      </c>
      <c r="T5" s="496">
        <v>12</v>
      </c>
      <c r="U5" s="496">
        <v>0</v>
      </c>
      <c r="V5" s="497"/>
    </row>
    <row r="6" spans="1:220" ht="21.75" customHeight="1">
      <c r="A6" s="498" t="s">
        <v>249</v>
      </c>
      <c r="B6" s="499">
        <v>2441</v>
      </c>
      <c r="C6" s="499">
        <v>0</v>
      </c>
      <c r="D6" s="499">
        <v>0</v>
      </c>
      <c r="E6" s="499">
        <v>14</v>
      </c>
      <c r="F6" s="499">
        <v>0</v>
      </c>
      <c r="G6" s="499">
        <v>1847</v>
      </c>
      <c r="H6" s="499">
        <v>0</v>
      </c>
      <c r="I6" s="499">
        <v>4302</v>
      </c>
      <c r="J6" s="499">
        <v>0</v>
      </c>
      <c r="K6" s="499">
        <v>0</v>
      </c>
      <c r="L6" s="499">
        <v>20</v>
      </c>
      <c r="M6" s="499">
        <v>0</v>
      </c>
      <c r="N6" s="499">
        <v>0</v>
      </c>
      <c r="O6" s="499">
        <v>0</v>
      </c>
      <c r="P6" s="499">
        <v>0</v>
      </c>
      <c r="Q6" s="499">
        <v>47</v>
      </c>
      <c r="R6" s="499">
        <v>0</v>
      </c>
      <c r="S6" s="499">
        <v>67</v>
      </c>
      <c r="T6" s="499">
        <v>0</v>
      </c>
      <c r="U6" s="499">
        <v>0</v>
      </c>
      <c r="V6" s="500"/>
    </row>
    <row r="7" spans="1:220" ht="21.75" customHeight="1">
      <c r="A7" s="498" t="s">
        <v>251</v>
      </c>
      <c r="B7" s="499">
        <v>19880</v>
      </c>
      <c r="C7" s="499">
        <v>0</v>
      </c>
      <c r="D7" s="499">
        <v>0</v>
      </c>
      <c r="E7" s="499">
        <v>53</v>
      </c>
      <c r="F7" s="499">
        <v>0</v>
      </c>
      <c r="G7" s="499">
        <v>5840</v>
      </c>
      <c r="H7" s="499">
        <v>0</v>
      </c>
      <c r="I7" s="499">
        <v>25773</v>
      </c>
      <c r="J7" s="499">
        <v>0</v>
      </c>
      <c r="K7" s="499">
        <v>0</v>
      </c>
      <c r="L7" s="499">
        <v>197</v>
      </c>
      <c r="M7" s="499">
        <v>0</v>
      </c>
      <c r="N7" s="499">
        <v>0</v>
      </c>
      <c r="O7" s="499">
        <v>0</v>
      </c>
      <c r="P7" s="499">
        <v>0</v>
      </c>
      <c r="Q7" s="499">
        <v>104</v>
      </c>
      <c r="R7" s="499">
        <v>0</v>
      </c>
      <c r="S7" s="499">
        <v>301</v>
      </c>
      <c r="T7" s="499">
        <v>0</v>
      </c>
      <c r="U7" s="499">
        <v>0</v>
      </c>
      <c r="V7" s="500"/>
    </row>
    <row r="8" spans="1:220" ht="21.75" customHeight="1">
      <c r="A8" s="498" t="s">
        <v>238</v>
      </c>
      <c r="B8" s="499">
        <v>56162</v>
      </c>
      <c r="C8" s="499">
        <v>0</v>
      </c>
      <c r="D8" s="499">
        <v>1</v>
      </c>
      <c r="E8" s="499">
        <v>3728</v>
      </c>
      <c r="F8" s="499">
        <v>0</v>
      </c>
      <c r="G8" s="499">
        <v>21184</v>
      </c>
      <c r="H8" s="499">
        <v>0</v>
      </c>
      <c r="I8" s="499">
        <v>81075</v>
      </c>
      <c r="J8" s="499">
        <v>25</v>
      </c>
      <c r="K8" s="499">
        <v>0</v>
      </c>
      <c r="L8" s="499">
        <v>1296</v>
      </c>
      <c r="M8" s="499">
        <v>0</v>
      </c>
      <c r="N8" s="499">
        <v>0</v>
      </c>
      <c r="O8" s="499">
        <v>0</v>
      </c>
      <c r="P8" s="499">
        <v>0</v>
      </c>
      <c r="Q8" s="499">
        <v>669</v>
      </c>
      <c r="R8" s="499">
        <v>0</v>
      </c>
      <c r="S8" s="499">
        <v>1965</v>
      </c>
      <c r="T8" s="499">
        <v>0</v>
      </c>
      <c r="U8" s="499">
        <v>0</v>
      </c>
      <c r="V8" s="500"/>
    </row>
    <row r="9" spans="1:220" ht="21.75" customHeight="1">
      <c r="A9" s="498" t="s">
        <v>239</v>
      </c>
      <c r="B9" s="499">
        <v>2051</v>
      </c>
      <c r="C9" s="499">
        <v>0</v>
      </c>
      <c r="D9" s="499">
        <v>7</v>
      </c>
      <c r="E9" s="499">
        <v>152</v>
      </c>
      <c r="F9" s="499">
        <v>0</v>
      </c>
      <c r="G9" s="499">
        <v>1520</v>
      </c>
      <c r="H9" s="499">
        <v>0</v>
      </c>
      <c r="I9" s="499">
        <v>3730</v>
      </c>
      <c r="J9" s="499">
        <v>0</v>
      </c>
      <c r="K9" s="499">
        <v>0</v>
      </c>
      <c r="L9" s="499">
        <v>49</v>
      </c>
      <c r="M9" s="499">
        <v>0</v>
      </c>
      <c r="N9" s="499">
        <v>0</v>
      </c>
      <c r="O9" s="499">
        <v>0</v>
      </c>
      <c r="P9" s="499">
        <v>0</v>
      </c>
      <c r="Q9" s="499">
        <v>45</v>
      </c>
      <c r="R9" s="499">
        <v>0</v>
      </c>
      <c r="S9" s="499">
        <v>94</v>
      </c>
      <c r="T9" s="499">
        <v>0</v>
      </c>
      <c r="U9" s="499">
        <v>0</v>
      </c>
      <c r="V9" s="500"/>
    </row>
    <row r="10" spans="1:220" ht="21.75" customHeight="1">
      <c r="A10" s="495" t="s">
        <v>131</v>
      </c>
      <c r="B10" s="496">
        <v>5405</v>
      </c>
      <c r="C10" s="496">
        <v>0</v>
      </c>
      <c r="D10" s="496">
        <v>2</v>
      </c>
      <c r="E10" s="496">
        <v>947</v>
      </c>
      <c r="F10" s="496">
        <v>0</v>
      </c>
      <c r="G10" s="496">
        <v>1862</v>
      </c>
      <c r="H10" s="496">
        <v>0</v>
      </c>
      <c r="I10" s="496">
        <v>8216</v>
      </c>
      <c r="J10" s="496">
        <v>0</v>
      </c>
      <c r="K10" s="496">
        <v>0</v>
      </c>
      <c r="L10" s="496">
        <v>85</v>
      </c>
      <c r="M10" s="496">
        <v>0</v>
      </c>
      <c r="N10" s="496">
        <v>0</v>
      </c>
      <c r="O10" s="496">
        <v>0</v>
      </c>
      <c r="P10" s="496">
        <v>0</v>
      </c>
      <c r="Q10" s="496">
        <v>91</v>
      </c>
      <c r="R10" s="496">
        <v>0</v>
      </c>
      <c r="S10" s="496">
        <v>176</v>
      </c>
      <c r="T10" s="496">
        <v>0</v>
      </c>
      <c r="U10" s="496">
        <v>0</v>
      </c>
      <c r="V10" s="497"/>
    </row>
    <row r="11" spans="1:220" ht="21.75" customHeight="1">
      <c r="A11" s="498" t="s">
        <v>132</v>
      </c>
      <c r="B11" s="499">
        <v>4358</v>
      </c>
      <c r="C11" s="499">
        <v>0</v>
      </c>
      <c r="D11" s="499">
        <v>0</v>
      </c>
      <c r="E11" s="499">
        <v>45</v>
      </c>
      <c r="F11" s="499">
        <v>0</v>
      </c>
      <c r="G11" s="499">
        <v>2158</v>
      </c>
      <c r="H11" s="499">
        <v>0</v>
      </c>
      <c r="I11" s="499">
        <v>6561</v>
      </c>
      <c r="J11" s="499">
        <v>0</v>
      </c>
      <c r="K11" s="499">
        <v>0</v>
      </c>
      <c r="L11" s="499">
        <v>99</v>
      </c>
      <c r="M11" s="499">
        <v>0</v>
      </c>
      <c r="N11" s="499">
        <v>0</v>
      </c>
      <c r="O11" s="499">
        <v>0</v>
      </c>
      <c r="P11" s="499">
        <v>0</v>
      </c>
      <c r="Q11" s="499">
        <v>44</v>
      </c>
      <c r="R11" s="499">
        <v>0</v>
      </c>
      <c r="S11" s="499">
        <v>143</v>
      </c>
      <c r="T11" s="499">
        <v>0</v>
      </c>
      <c r="U11" s="499">
        <v>0</v>
      </c>
      <c r="V11" s="500"/>
      <c r="W11" s="187"/>
    </row>
    <row r="12" spans="1:220" ht="21.75" customHeight="1">
      <c r="A12" s="498" t="s">
        <v>135</v>
      </c>
      <c r="B12" s="499">
        <v>1547</v>
      </c>
      <c r="C12" s="499">
        <v>0</v>
      </c>
      <c r="D12" s="499">
        <v>0</v>
      </c>
      <c r="E12" s="499">
        <v>253</v>
      </c>
      <c r="F12" s="499">
        <v>0</v>
      </c>
      <c r="G12" s="499">
        <v>1264</v>
      </c>
      <c r="H12" s="499">
        <v>0</v>
      </c>
      <c r="I12" s="499">
        <v>3064</v>
      </c>
      <c r="J12" s="499">
        <v>0</v>
      </c>
      <c r="K12" s="499">
        <v>0</v>
      </c>
      <c r="L12" s="499">
        <v>32</v>
      </c>
      <c r="M12" s="499">
        <v>0</v>
      </c>
      <c r="N12" s="499">
        <v>0</v>
      </c>
      <c r="O12" s="499">
        <v>0</v>
      </c>
      <c r="P12" s="499">
        <v>0</v>
      </c>
      <c r="Q12" s="499">
        <v>46</v>
      </c>
      <c r="R12" s="499">
        <v>0</v>
      </c>
      <c r="S12" s="499">
        <v>78</v>
      </c>
      <c r="T12" s="499">
        <v>0</v>
      </c>
      <c r="U12" s="499">
        <v>0</v>
      </c>
      <c r="V12" s="500"/>
      <c r="W12" s="150"/>
    </row>
    <row r="13" spans="1:220" ht="21.75" customHeight="1">
      <c r="A13" s="498" t="s">
        <v>206</v>
      </c>
      <c r="B13" s="600">
        <v>1866</v>
      </c>
      <c r="C13" s="600">
        <v>0</v>
      </c>
      <c r="D13" s="600">
        <v>0</v>
      </c>
      <c r="E13" s="600">
        <v>3</v>
      </c>
      <c r="F13" s="600">
        <v>0</v>
      </c>
      <c r="G13" s="600">
        <v>1726</v>
      </c>
      <c r="H13" s="600">
        <v>0</v>
      </c>
      <c r="I13" s="600">
        <v>3595</v>
      </c>
      <c r="J13" s="600">
        <v>0</v>
      </c>
      <c r="K13" s="600">
        <v>0</v>
      </c>
      <c r="L13" s="600">
        <v>60</v>
      </c>
      <c r="M13" s="600">
        <v>0</v>
      </c>
      <c r="N13" s="600">
        <v>0</v>
      </c>
      <c r="O13" s="600">
        <v>0</v>
      </c>
      <c r="P13" s="600">
        <v>0</v>
      </c>
      <c r="Q13" s="600">
        <v>65</v>
      </c>
      <c r="R13" s="600">
        <v>0</v>
      </c>
      <c r="S13" s="600">
        <v>125</v>
      </c>
      <c r="T13" s="600">
        <v>0</v>
      </c>
      <c r="U13" s="600">
        <v>0</v>
      </c>
      <c r="V13" s="601"/>
    </row>
    <row r="14" spans="1:220" ht="21.75" customHeight="1">
      <c r="A14" s="625" t="s">
        <v>133</v>
      </c>
      <c r="B14" s="626">
        <v>2654</v>
      </c>
      <c r="C14" s="626">
        <v>6646</v>
      </c>
      <c r="D14" s="626">
        <v>1</v>
      </c>
      <c r="E14" s="626">
        <v>50</v>
      </c>
      <c r="F14" s="626">
        <v>0</v>
      </c>
      <c r="G14" s="626">
        <v>1505</v>
      </c>
      <c r="H14" s="626">
        <v>0</v>
      </c>
      <c r="I14" s="626">
        <v>10856</v>
      </c>
      <c r="J14" s="626">
        <v>259</v>
      </c>
      <c r="K14" s="626">
        <v>369</v>
      </c>
      <c r="L14" s="626">
        <v>135</v>
      </c>
      <c r="M14" s="626">
        <v>0</v>
      </c>
      <c r="N14" s="626">
        <v>0</v>
      </c>
      <c r="O14" s="626">
        <v>0</v>
      </c>
      <c r="P14" s="626">
        <v>0</v>
      </c>
      <c r="Q14" s="626">
        <v>49</v>
      </c>
      <c r="R14" s="626">
        <v>0</v>
      </c>
      <c r="S14" s="626">
        <v>184</v>
      </c>
      <c r="T14" s="626">
        <v>0</v>
      </c>
      <c r="U14" s="626">
        <v>0</v>
      </c>
      <c r="V14" s="627"/>
      <c r="W14" s="150"/>
    </row>
    <row r="15" spans="1:220" ht="21.75" customHeight="1">
      <c r="A15" s="495" t="s">
        <v>240</v>
      </c>
      <c r="B15" s="496">
        <v>2353</v>
      </c>
      <c r="C15" s="496">
        <v>0</v>
      </c>
      <c r="D15" s="496">
        <v>0</v>
      </c>
      <c r="E15" s="496">
        <v>17</v>
      </c>
      <c r="F15" s="496">
        <v>0</v>
      </c>
      <c r="G15" s="496">
        <v>875</v>
      </c>
      <c r="H15" s="496">
        <v>0</v>
      </c>
      <c r="I15" s="496">
        <v>3245</v>
      </c>
      <c r="J15" s="496">
        <v>19</v>
      </c>
      <c r="K15" s="496">
        <v>0</v>
      </c>
      <c r="L15" s="496">
        <v>74</v>
      </c>
      <c r="M15" s="496">
        <v>0</v>
      </c>
      <c r="N15" s="496">
        <v>0</v>
      </c>
      <c r="O15" s="496">
        <v>0</v>
      </c>
      <c r="P15" s="496">
        <v>0</v>
      </c>
      <c r="Q15" s="496">
        <v>28</v>
      </c>
      <c r="R15" s="496">
        <v>0</v>
      </c>
      <c r="S15" s="496">
        <v>102</v>
      </c>
      <c r="T15" s="496">
        <v>3</v>
      </c>
      <c r="U15" s="496">
        <v>0</v>
      </c>
      <c r="V15" s="497"/>
      <c r="W15" s="150"/>
    </row>
    <row r="16" spans="1:220" ht="21.75" customHeight="1">
      <c r="A16" s="498" t="s">
        <v>232</v>
      </c>
      <c r="B16" s="499">
        <v>8900</v>
      </c>
      <c r="C16" s="499">
        <v>0</v>
      </c>
      <c r="D16" s="499">
        <v>40</v>
      </c>
      <c r="E16" s="499">
        <v>1132</v>
      </c>
      <c r="F16" s="499">
        <v>0</v>
      </c>
      <c r="G16" s="499">
        <v>3809</v>
      </c>
      <c r="H16" s="499">
        <v>2320</v>
      </c>
      <c r="I16" s="499">
        <v>16201</v>
      </c>
      <c r="J16" s="499">
        <v>132</v>
      </c>
      <c r="K16" s="499" t="s">
        <v>136</v>
      </c>
      <c r="L16" s="499">
        <v>199</v>
      </c>
      <c r="M16" s="499">
        <v>0</v>
      </c>
      <c r="N16" s="499">
        <v>0</v>
      </c>
      <c r="O16" s="499">
        <v>1</v>
      </c>
      <c r="P16" s="499">
        <v>0</v>
      </c>
      <c r="Q16" s="499">
        <v>141</v>
      </c>
      <c r="R16" s="499">
        <v>29</v>
      </c>
      <c r="S16" s="499">
        <v>370</v>
      </c>
      <c r="T16" s="499">
        <v>10</v>
      </c>
      <c r="U16" s="499" t="s">
        <v>136</v>
      </c>
      <c r="V16" s="500"/>
      <c r="W16" s="187"/>
    </row>
    <row r="17" spans="1:22" ht="21.75" customHeight="1">
      <c r="A17" s="498" t="s">
        <v>218</v>
      </c>
      <c r="B17" s="499">
        <v>3535</v>
      </c>
      <c r="C17" s="499">
        <v>0</v>
      </c>
      <c r="D17" s="499">
        <v>1</v>
      </c>
      <c r="E17" s="499">
        <v>112</v>
      </c>
      <c r="F17" s="499">
        <v>0</v>
      </c>
      <c r="G17" s="499">
        <v>2026</v>
      </c>
      <c r="H17" s="499">
        <v>0</v>
      </c>
      <c r="I17" s="499">
        <v>5674</v>
      </c>
      <c r="J17" s="600">
        <v>12</v>
      </c>
      <c r="K17" s="600" t="s">
        <v>136</v>
      </c>
      <c r="L17" s="600">
        <v>82</v>
      </c>
      <c r="M17" s="600">
        <v>0</v>
      </c>
      <c r="N17" s="600">
        <v>0</v>
      </c>
      <c r="O17" s="600">
        <v>0</v>
      </c>
      <c r="P17" s="600">
        <v>0</v>
      </c>
      <c r="Q17" s="600">
        <v>94</v>
      </c>
      <c r="R17" s="600">
        <v>0</v>
      </c>
      <c r="S17" s="600">
        <v>176</v>
      </c>
      <c r="T17" s="600">
        <v>0</v>
      </c>
      <c r="U17" s="499" t="s">
        <v>136</v>
      </c>
      <c r="V17" s="601"/>
    </row>
    <row r="18" spans="1:22" ht="21.75" customHeight="1">
      <c r="A18" s="498" t="s">
        <v>220</v>
      </c>
      <c r="B18" s="499">
        <v>5147</v>
      </c>
      <c r="C18" s="499">
        <v>0</v>
      </c>
      <c r="D18" s="499">
        <v>4</v>
      </c>
      <c r="E18" s="499">
        <v>540</v>
      </c>
      <c r="F18" s="499">
        <v>0</v>
      </c>
      <c r="G18" s="499">
        <v>2036</v>
      </c>
      <c r="H18" s="499">
        <v>61</v>
      </c>
      <c r="I18" s="499">
        <v>7788</v>
      </c>
      <c r="J18" s="499">
        <v>12</v>
      </c>
      <c r="K18" s="499">
        <v>0</v>
      </c>
      <c r="L18" s="499">
        <v>101</v>
      </c>
      <c r="M18" s="499">
        <v>0</v>
      </c>
      <c r="N18" s="499">
        <v>0</v>
      </c>
      <c r="O18" s="499">
        <v>0</v>
      </c>
      <c r="P18" s="499">
        <v>0</v>
      </c>
      <c r="Q18" s="499">
        <v>78</v>
      </c>
      <c r="R18" s="499">
        <v>0</v>
      </c>
      <c r="S18" s="499">
        <v>179</v>
      </c>
      <c r="T18" s="499">
        <v>0</v>
      </c>
      <c r="U18" s="499">
        <v>0</v>
      </c>
      <c r="V18" s="500"/>
    </row>
    <row r="19" spans="1:22" ht="21.75" customHeight="1">
      <c r="A19" s="625" t="s">
        <v>217</v>
      </c>
      <c r="B19" s="626">
        <v>4028</v>
      </c>
      <c r="C19" s="626">
        <v>0</v>
      </c>
      <c r="D19" s="626">
        <v>4</v>
      </c>
      <c r="E19" s="626">
        <v>583</v>
      </c>
      <c r="F19" s="626">
        <v>0</v>
      </c>
      <c r="G19" s="626">
        <v>2235</v>
      </c>
      <c r="H19" s="626">
        <v>145</v>
      </c>
      <c r="I19" s="626">
        <v>6995</v>
      </c>
      <c r="J19" s="626">
        <v>18</v>
      </c>
      <c r="K19" s="626">
        <v>0</v>
      </c>
      <c r="L19" s="626">
        <v>101</v>
      </c>
      <c r="M19" s="626">
        <v>0</v>
      </c>
      <c r="N19" s="626">
        <v>0</v>
      </c>
      <c r="O19" s="626">
        <v>0</v>
      </c>
      <c r="P19" s="626">
        <v>0</v>
      </c>
      <c r="Q19" s="626">
        <v>92</v>
      </c>
      <c r="R19" s="626">
        <v>12</v>
      </c>
      <c r="S19" s="626">
        <v>205</v>
      </c>
      <c r="T19" s="626">
        <v>0</v>
      </c>
      <c r="U19" s="626">
        <v>0</v>
      </c>
      <c r="V19" s="627"/>
    </row>
    <row r="20" spans="1:22" ht="21.75" customHeight="1">
      <c r="A20" s="495" t="s">
        <v>233</v>
      </c>
      <c r="B20" s="691">
        <v>10070</v>
      </c>
      <c r="C20" s="691">
        <v>0</v>
      </c>
      <c r="D20" s="691">
        <v>8</v>
      </c>
      <c r="E20" s="691">
        <v>248</v>
      </c>
      <c r="F20" s="691">
        <v>995</v>
      </c>
      <c r="G20" s="691">
        <v>4273</v>
      </c>
      <c r="H20" s="691">
        <v>0</v>
      </c>
      <c r="I20" s="691">
        <v>15594</v>
      </c>
      <c r="J20" s="691">
        <v>25</v>
      </c>
      <c r="K20" s="691">
        <v>685</v>
      </c>
      <c r="L20" s="691">
        <v>150</v>
      </c>
      <c r="M20" s="691">
        <v>0</v>
      </c>
      <c r="N20" s="691">
        <v>0</v>
      </c>
      <c r="O20" s="691">
        <v>0</v>
      </c>
      <c r="P20" s="691">
        <v>0</v>
      </c>
      <c r="Q20" s="691">
        <v>205</v>
      </c>
      <c r="R20" s="691">
        <v>0</v>
      </c>
      <c r="S20" s="691">
        <v>355</v>
      </c>
      <c r="T20" s="691">
        <v>0</v>
      </c>
      <c r="U20" s="691">
        <v>0</v>
      </c>
      <c r="V20" s="692"/>
    </row>
    <row r="21" spans="1:22" ht="21.75" customHeight="1">
      <c r="A21" s="498" t="s">
        <v>192</v>
      </c>
      <c r="B21" s="693">
        <v>2809</v>
      </c>
      <c r="C21" s="693">
        <v>0</v>
      </c>
      <c r="D21" s="693">
        <v>0</v>
      </c>
      <c r="E21" s="693">
        <v>208</v>
      </c>
      <c r="F21" s="693">
        <v>0</v>
      </c>
      <c r="G21" s="693">
        <v>1638</v>
      </c>
      <c r="H21" s="693">
        <v>0</v>
      </c>
      <c r="I21" s="693">
        <f>SUM(B21:H21)</f>
        <v>4655</v>
      </c>
      <c r="J21" s="693">
        <v>0</v>
      </c>
      <c r="K21" s="693">
        <v>0</v>
      </c>
      <c r="L21" s="693">
        <v>46</v>
      </c>
      <c r="M21" s="693">
        <v>0</v>
      </c>
      <c r="N21" s="693">
        <v>0</v>
      </c>
      <c r="O21" s="693">
        <v>0</v>
      </c>
      <c r="P21" s="693">
        <v>0</v>
      </c>
      <c r="Q21" s="693">
        <v>85</v>
      </c>
      <c r="R21" s="694">
        <v>0</v>
      </c>
      <c r="S21" s="693">
        <f>SUM(L21:R21)</f>
        <v>131</v>
      </c>
      <c r="T21" s="695">
        <v>0</v>
      </c>
      <c r="U21" s="695">
        <v>0</v>
      </c>
      <c r="V21" s="696"/>
    </row>
    <row r="22" spans="1:22" ht="21.75" customHeight="1">
      <c r="A22" s="498" t="s">
        <v>194</v>
      </c>
      <c r="B22" s="499">
        <v>8778</v>
      </c>
      <c r="C22" s="499">
        <v>0</v>
      </c>
      <c r="D22" s="499">
        <v>2</v>
      </c>
      <c r="E22" s="499">
        <v>41</v>
      </c>
      <c r="F22" s="499">
        <v>0</v>
      </c>
      <c r="G22" s="499">
        <v>3122</v>
      </c>
      <c r="H22" s="499">
        <v>0</v>
      </c>
      <c r="I22" s="499">
        <v>11943</v>
      </c>
      <c r="J22" s="499">
        <v>0</v>
      </c>
      <c r="K22" s="499">
        <v>0</v>
      </c>
      <c r="L22" s="499">
        <v>175</v>
      </c>
      <c r="M22" s="499">
        <v>0</v>
      </c>
      <c r="N22" s="499">
        <v>0</v>
      </c>
      <c r="O22" s="499">
        <v>0</v>
      </c>
      <c r="P22" s="499">
        <v>0</v>
      </c>
      <c r="Q22" s="499">
        <v>174</v>
      </c>
      <c r="R22" s="499">
        <v>0</v>
      </c>
      <c r="S22" s="499">
        <v>349</v>
      </c>
      <c r="T22" s="499">
        <v>0</v>
      </c>
      <c r="U22" s="499">
        <v>0</v>
      </c>
      <c r="V22" s="500"/>
    </row>
    <row r="23" spans="1:22" ht="21.75" customHeight="1">
      <c r="A23" s="498" t="s">
        <v>242</v>
      </c>
      <c r="B23" s="499">
        <v>2183</v>
      </c>
      <c r="C23" s="499">
        <v>0</v>
      </c>
      <c r="D23" s="499">
        <v>0</v>
      </c>
      <c r="E23" s="499">
        <v>649</v>
      </c>
      <c r="F23" s="499">
        <v>0</v>
      </c>
      <c r="G23" s="499">
        <v>1301</v>
      </c>
      <c r="H23" s="499">
        <v>0</v>
      </c>
      <c r="I23" s="499">
        <v>4133</v>
      </c>
      <c r="J23" s="499">
        <v>0</v>
      </c>
      <c r="K23" s="499">
        <v>0</v>
      </c>
      <c r="L23" s="499">
        <v>85</v>
      </c>
      <c r="M23" s="499">
        <v>0</v>
      </c>
      <c r="N23" s="499">
        <v>0</v>
      </c>
      <c r="O23" s="499">
        <v>0</v>
      </c>
      <c r="P23" s="499">
        <v>0</v>
      </c>
      <c r="Q23" s="499">
        <v>87</v>
      </c>
      <c r="R23" s="499">
        <v>0</v>
      </c>
      <c r="S23" s="499">
        <v>172</v>
      </c>
      <c r="T23" s="499">
        <v>0</v>
      </c>
      <c r="U23" s="499">
        <v>0</v>
      </c>
      <c r="V23" s="500"/>
    </row>
    <row r="24" spans="1:22" ht="21.75" customHeight="1">
      <c r="A24" s="498" t="s">
        <v>330</v>
      </c>
      <c r="B24" s="499">
        <v>0</v>
      </c>
      <c r="C24" s="499">
        <v>0</v>
      </c>
      <c r="D24" s="499">
        <v>0</v>
      </c>
      <c r="E24" s="499">
        <v>0</v>
      </c>
      <c r="F24" s="499">
        <v>0</v>
      </c>
      <c r="G24" s="499">
        <v>223</v>
      </c>
      <c r="H24" s="499">
        <v>0</v>
      </c>
      <c r="I24" s="499">
        <v>223</v>
      </c>
      <c r="J24" s="499">
        <v>0</v>
      </c>
      <c r="K24" s="499">
        <v>0</v>
      </c>
      <c r="L24" s="499">
        <v>0</v>
      </c>
      <c r="M24" s="499">
        <v>0</v>
      </c>
      <c r="N24" s="499">
        <v>0</v>
      </c>
      <c r="O24" s="499">
        <v>0</v>
      </c>
      <c r="P24" s="499">
        <v>0</v>
      </c>
      <c r="Q24" s="499">
        <v>11</v>
      </c>
      <c r="R24" s="499">
        <v>0</v>
      </c>
      <c r="S24" s="499">
        <v>11</v>
      </c>
      <c r="T24" s="499">
        <v>0</v>
      </c>
      <c r="U24" s="499">
        <v>0</v>
      </c>
      <c r="V24" s="500"/>
    </row>
    <row r="25" spans="1:22" ht="21.75" customHeight="1">
      <c r="A25" s="625" t="s">
        <v>195</v>
      </c>
      <c r="B25" s="626">
        <v>12906</v>
      </c>
      <c r="C25" s="626">
        <v>0</v>
      </c>
      <c r="D25" s="626">
        <v>719</v>
      </c>
      <c r="E25" s="626">
        <v>4852</v>
      </c>
      <c r="F25" s="626">
        <v>420</v>
      </c>
      <c r="G25" s="626">
        <v>2458</v>
      </c>
      <c r="H25" s="626">
        <v>0</v>
      </c>
      <c r="I25" s="626">
        <v>21355</v>
      </c>
      <c r="J25" s="626">
        <v>25</v>
      </c>
      <c r="K25" s="626">
        <v>528</v>
      </c>
      <c r="L25" s="626">
        <v>130</v>
      </c>
      <c r="M25" s="626">
        <v>0</v>
      </c>
      <c r="N25" s="626">
        <v>0</v>
      </c>
      <c r="O25" s="626">
        <v>0</v>
      </c>
      <c r="P25" s="626">
        <v>0</v>
      </c>
      <c r="Q25" s="626">
        <v>53</v>
      </c>
      <c r="R25" s="626">
        <v>0</v>
      </c>
      <c r="S25" s="626">
        <v>183</v>
      </c>
      <c r="T25" s="626">
        <v>0</v>
      </c>
      <c r="U25" s="626">
        <v>0</v>
      </c>
      <c r="V25" s="627"/>
    </row>
    <row r="26" spans="1:22" ht="21.75" customHeight="1">
      <c r="A26" s="495" t="s">
        <v>196</v>
      </c>
      <c r="B26" s="691">
        <v>7309</v>
      </c>
      <c r="C26" s="691">
        <v>0</v>
      </c>
      <c r="D26" s="691">
        <v>510</v>
      </c>
      <c r="E26" s="691">
        <v>3086</v>
      </c>
      <c r="F26" s="691">
        <v>560</v>
      </c>
      <c r="G26" s="691">
        <v>2142</v>
      </c>
      <c r="H26" s="691">
        <v>1631</v>
      </c>
      <c r="I26" s="691">
        <v>15128</v>
      </c>
      <c r="J26" s="691">
        <v>110</v>
      </c>
      <c r="K26" s="691">
        <v>0</v>
      </c>
      <c r="L26" s="691">
        <v>123</v>
      </c>
      <c r="M26" s="691">
        <v>0</v>
      </c>
      <c r="N26" s="691">
        <v>0</v>
      </c>
      <c r="O26" s="691">
        <v>0</v>
      </c>
      <c r="P26" s="691">
        <v>0</v>
      </c>
      <c r="Q26" s="691">
        <v>92</v>
      </c>
      <c r="R26" s="691">
        <v>20</v>
      </c>
      <c r="S26" s="691">
        <v>235</v>
      </c>
      <c r="T26" s="691">
        <v>0</v>
      </c>
      <c r="U26" s="691">
        <v>0</v>
      </c>
      <c r="V26" s="738"/>
    </row>
    <row r="27" spans="1:22" ht="21.75" customHeight="1">
      <c r="A27" s="498" t="s">
        <v>197</v>
      </c>
      <c r="B27" s="499">
        <v>8145</v>
      </c>
      <c r="C27" s="499">
        <v>1195</v>
      </c>
      <c r="D27" s="499">
        <v>60</v>
      </c>
      <c r="E27" s="499">
        <v>0</v>
      </c>
      <c r="F27" s="499">
        <v>0</v>
      </c>
      <c r="G27" s="499">
        <v>3763</v>
      </c>
      <c r="H27" s="499">
        <v>0</v>
      </c>
      <c r="I27" s="499">
        <v>13163</v>
      </c>
      <c r="J27" s="499">
        <v>0</v>
      </c>
      <c r="K27" s="499">
        <v>0</v>
      </c>
      <c r="L27" s="499">
        <v>93</v>
      </c>
      <c r="M27" s="499">
        <v>0</v>
      </c>
      <c r="N27" s="499">
        <v>0</v>
      </c>
      <c r="O27" s="499">
        <v>0</v>
      </c>
      <c r="P27" s="499">
        <v>0</v>
      </c>
      <c r="Q27" s="499">
        <v>151</v>
      </c>
      <c r="R27" s="499">
        <v>0</v>
      </c>
      <c r="S27" s="499">
        <v>244</v>
      </c>
      <c r="T27" s="499">
        <v>0</v>
      </c>
      <c r="U27" s="499">
        <v>0</v>
      </c>
      <c r="V27" s="500"/>
    </row>
    <row r="28" spans="1:22" ht="21.75" customHeight="1">
      <c r="A28" s="498" t="s">
        <v>198</v>
      </c>
      <c r="B28" s="499">
        <v>54</v>
      </c>
      <c r="C28" s="499">
        <v>0</v>
      </c>
      <c r="D28" s="499">
        <v>0</v>
      </c>
      <c r="E28" s="499">
        <v>3</v>
      </c>
      <c r="F28" s="499">
        <v>0</v>
      </c>
      <c r="G28" s="499">
        <v>661</v>
      </c>
      <c r="H28" s="499">
        <v>0</v>
      </c>
      <c r="I28" s="499">
        <v>718</v>
      </c>
      <c r="J28" s="499">
        <v>0</v>
      </c>
      <c r="K28" s="499">
        <v>0</v>
      </c>
      <c r="L28" s="499">
        <v>0</v>
      </c>
      <c r="M28" s="499">
        <v>0</v>
      </c>
      <c r="N28" s="499">
        <v>0</v>
      </c>
      <c r="O28" s="499">
        <v>0</v>
      </c>
      <c r="P28" s="499">
        <v>0</v>
      </c>
      <c r="Q28" s="499">
        <v>36</v>
      </c>
      <c r="R28" s="499">
        <v>0</v>
      </c>
      <c r="S28" s="499">
        <v>36</v>
      </c>
      <c r="T28" s="499">
        <v>0</v>
      </c>
      <c r="U28" s="499">
        <v>0</v>
      </c>
      <c r="V28" s="500"/>
    </row>
    <row r="29" spans="1:22" ht="21.75" customHeight="1">
      <c r="A29" s="498" t="s">
        <v>199</v>
      </c>
      <c r="B29" s="499">
        <v>7856</v>
      </c>
      <c r="C29" s="499">
        <v>0</v>
      </c>
      <c r="D29" s="499">
        <v>240</v>
      </c>
      <c r="E29" s="499">
        <v>0</v>
      </c>
      <c r="F29" s="499">
        <v>0</v>
      </c>
      <c r="G29" s="499">
        <v>3708</v>
      </c>
      <c r="H29" s="499">
        <v>0</v>
      </c>
      <c r="I29" s="499">
        <v>11804</v>
      </c>
      <c r="J29" s="499">
        <v>53</v>
      </c>
      <c r="K29" s="499">
        <v>0</v>
      </c>
      <c r="L29" s="499">
        <v>168</v>
      </c>
      <c r="M29" s="499">
        <v>0</v>
      </c>
      <c r="N29" s="499">
        <v>0</v>
      </c>
      <c r="O29" s="499">
        <v>0</v>
      </c>
      <c r="P29" s="499">
        <v>0</v>
      </c>
      <c r="Q29" s="499">
        <v>160</v>
      </c>
      <c r="R29" s="499">
        <v>0</v>
      </c>
      <c r="S29" s="499">
        <v>328</v>
      </c>
      <c r="T29" s="499">
        <v>4</v>
      </c>
      <c r="U29" s="499">
        <v>0</v>
      </c>
      <c r="V29" s="500"/>
    </row>
    <row r="30" spans="1:22" ht="21.75" customHeight="1">
      <c r="A30" s="625" t="s">
        <v>200</v>
      </c>
      <c r="B30" s="626">
        <v>1549</v>
      </c>
      <c r="C30" s="626">
        <v>0</v>
      </c>
      <c r="D30" s="626">
        <v>214</v>
      </c>
      <c r="E30" s="626">
        <v>899</v>
      </c>
      <c r="F30" s="626">
        <v>0</v>
      </c>
      <c r="G30" s="626">
        <v>1148</v>
      </c>
      <c r="H30" s="626">
        <v>11</v>
      </c>
      <c r="I30" s="626">
        <v>3821</v>
      </c>
      <c r="J30" s="626">
        <v>477</v>
      </c>
      <c r="K30" s="626">
        <v>0</v>
      </c>
      <c r="L30" s="626">
        <v>35</v>
      </c>
      <c r="M30" s="626">
        <v>0</v>
      </c>
      <c r="N30" s="626">
        <v>0</v>
      </c>
      <c r="O30" s="626">
        <v>0</v>
      </c>
      <c r="P30" s="626">
        <v>0</v>
      </c>
      <c r="Q30" s="626">
        <v>44</v>
      </c>
      <c r="R30" s="626">
        <v>0</v>
      </c>
      <c r="S30" s="626">
        <v>79</v>
      </c>
      <c r="T30" s="626">
        <v>24</v>
      </c>
      <c r="U30" s="626">
        <v>0</v>
      </c>
      <c r="V30" s="627"/>
    </row>
    <row r="31" spans="1:22" ht="21.75" customHeight="1">
      <c r="A31" s="495" t="s">
        <v>201</v>
      </c>
      <c r="B31" s="496">
        <v>167</v>
      </c>
      <c r="C31" s="496">
        <v>0</v>
      </c>
      <c r="D31" s="496">
        <v>0</v>
      </c>
      <c r="E31" s="496">
        <v>0</v>
      </c>
      <c r="F31" s="496">
        <v>0</v>
      </c>
      <c r="G31" s="496">
        <v>312</v>
      </c>
      <c r="H31" s="496">
        <v>0</v>
      </c>
      <c r="I31" s="496">
        <v>479</v>
      </c>
      <c r="J31" s="496">
        <v>0</v>
      </c>
      <c r="K31" s="496">
        <v>0</v>
      </c>
      <c r="L31" s="496">
        <v>0</v>
      </c>
      <c r="M31" s="496">
        <v>0</v>
      </c>
      <c r="N31" s="496">
        <v>0</v>
      </c>
      <c r="O31" s="496">
        <v>0</v>
      </c>
      <c r="P31" s="496">
        <v>0</v>
      </c>
      <c r="Q31" s="496">
        <v>23</v>
      </c>
      <c r="R31" s="496">
        <v>0</v>
      </c>
      <c r="S31" s="496">
        <v>23</v>
      </c>
      <c r="T31" s="496">
        <v>0</v>
      </c>
      <c r="U31" s="496">
        <v>0</v>
      </c>
      <c r="V31" s="497"/>
    </row>
    <row r="32" spans="1:22" ht="21.75" customHeight="1">
      <c r="A32" s="498" t="s">
        <v>223</v>
      </c>
      <c r="B32" s="499">
        <v>2828</v>
      </c>
      <c r="C32" s="499">
        <v>0</v>
      </c>
      <c r="D32" s="499">
        <v>0</v>
      </c>
      <c r="E32" s="499">
        <v>34</v>
      </c>
      <c r="F32" s="499">
        <v>0</v>
      </c>
      <c r="G32" s="499">
        <v>977</v>
      </c>
      <c r="H32" s="499">
        <v>44</v>
      </c>
      <c r="I32" s="499">
        <v>3883</v>
      </c>
      <c r="J32" s="499">
        <v>0</v>
      </c>
      <c r="K32" s="499">
        <v>0</v>
      </c>
      <c r="L32" s="499">
        <v>31</v>
      </c>
      <c r="M32" s="499">
        <v>0</v>
      </c>
      <c r="N32" s="499">
        <v>0</v>
      </c>
      <c r="O32" s="499">
        <v>0</v>
      </c>
      <c r="P32" s="499">
        <v>0</v>
      </c>
      <c r="Q32" s="499">
        <v>20</v>
      </c>
      <c r="R32" s="499">
        <v>0</v>
      </c>
      <c r="S32" s="499">
        <v>51</v>
      </c>
      <c r="T32" s="499">
        <v>0</v>
      </c>
      <c r="U32" s="499">
        <v>0</v>
      </c>
      <c r="V32" s="500" t="s">
        <v>521</v>
      </c>
    </row>
    <row r="33" spans="1:23" ht="21.75" customHeight="1">
      <c r="A33" s="498" t="s">
        <v>202</v>
      </c>
      <c r="B33" s="499">
        <v>6691</v>
      </c>
      <c r="C33" s="499">
        <v>0</v>
      </c>
      <c r="D33" s="499">
        <v>18</v>
      </c>
      <c r="E33" s="499">
        <v>2130</v>
      </c>
      <c r="F33" s="499">
        <v>78</v>
      </c>
      <c r="G33" s="499">
        <v>2599</v>
      </c>
      <c r="H33" s="499">
        <v>0</v>
      </c>
      <c r="I33" s="499">
        <v>11516</v>
      </c>
      <c r="J33" s="499">
        <v>11</v>
      </c>
      <c r="K33" s="499">
        <v>0</v>
      </c>
      <c r="L33" s="499">
        <v>61</v>
      </c>
      <c r="M33" s="499">
        <v>0</v>
      </c>
      <c r="N33" s="499">
        <v>7</v>
      </c>
      <c r="O33" s="499">
        <v>0</v>
      </c>
      <c r="P33" s="499">
        <v>0</v>
      </c>
      <c r="Q33" s="499">
        <v>27</v>
      </c>
      <c r="R33" s="499">
        <v>0</v>
      </c>
      <c r="S33" s="499">
        <v>95</v>
      </c>
      <c r="T33" s="499">
        <v>0</v>
      </c>
      <c r="U33" s="499">
        <v>0</v>
      </c>
      <c r="V33" s="500"/>
    </row>
    <row r="34" spans="1:23" ht="21.75" customHeight="1">
      <c r="A34" s="498" t="s">
        <v>203</v>
      </c>
      <c r="B34" s="499">
        <v>8437</v>
      </c>
      <c r="C34" s="499">
        <v>0</v>
      </c>
      <c r="D34" s="499">
        <v>1</v>
      </c>
      <c r="E34" s="499">
        <v>3209</v>
      </c>
      <c r="F34" s="499">
        <v>0</v>
      </c>
      <c r="G34" s="499">
        <v>4750</v>
      </c>
      <c r="H34" s="499">
        <v>0</v>
      </c>
      <c r="I34" s="499">
        <v>16397</v>
      </c>
      <c r="J34" s="499">
        <v>11</v>
      </c>
      <c r="K34" s="499">
        <v>0</v>
      </c>
      <c r="L34" s="499">
        <v>19</v>
      </c>
      <c r="M34" s="499">
        <v>0</v>
      </c>
      <c r="N34" s="499">
        <v>0</v>
      </c>
      <c r="O34" s="499">
        <v>0</v>
      </c>
      <c r="P34" s="499">
        <v>0</v>
      </c>
      <c r="Q34" s="499">
        <v>17</v>
      </c>
      <c r="R34" s="499">
        <v>0</v>
      </c>
      <c r="S34" s="499">
        <v>36</v>
      </c>
      <c r="T34" s="499">
        <v>0</v>
      </c>
      <c r="U34" s="499">
        <v>0</v>
      </c>
      <c r="V34" s="500"/>
    </row>
    <row r="35" spans="1:23" ht="21.75" customHeight="1">
      <c r="A35" s="625" t="s">
        <v>205</v>
      </c>
      <c r="B35" s="626">
        <v>4701</v>
      </c>
      <c r="C35" s="626">
        <v>0</v>
      </c>
      <c r="D35" s="626">
        <v>0</v>
      </c>
      <c r="E35" s="626">
        <v>39</v>
      </c>
      <c r="F35" s="626">
        <v>0</v>
      </c>
      <c r="G35" s="626">
        <v>2787</v>
      </c>
      <c r="H35" s="626">
        <v>0</v>
      </c>
      <c r="I35" s="626">
        <v>7527</v>
      </c>
      <c r="J35" s="626">
        <v>0</v>
      </c>
      <c r="K35" s="626">
        <v>0</v>
      </c>
      <c r="L35" s="626">
        <v>127</v>
      </c>
      <c r="M35" s="626">
        <v>0</v>
      </c>
      <c r="N35" s="626">
        <v>0</v>
      </c>
      <c r="O35" s="626">
        <v>0</v>
      </c>
      <c r="P35" s="626">
        <v>0</v>
      </c>
      <c r="Q35" s="626">
        <v>108</v>
      </c>
      <c r="R35" s="626">
        <v>0</v>
      </c>
      <c r="S35" s="626">
        <v>235</v>
      </c>
      <c r="T35" s="499">
        <v>0</v>
      </c>
      <c r="U35" s="499">
        <v>0</v>
      </c>
      <c r="V35" s="627"/>
    </row>
    <row r="36" spans="1:23" ht="21.75" customHeight="1">
      <c r="A36" s="495" t="s">
        <v>269</v>
      </c>
      <c r="B36" s="496">
        <v>30</v>
      </c>
      <c r="C36" s="496">
        <v>0</v>
      </c>
      <c r="D36" s="496">
        <v>0</v>
      </c>
      <c r="E36" s="496">
        <v>0</v>
      </c>
      <c r="F36" s="496">
        <v>0</v>
      </c>
      <c r="G36" s="496">
        <v>40</v>
      </c>
      <c r="H36" s="496">
        <v>0</v>
      </c>
      <c r="I36" s="496">
        <v>70</v>
      </c>
      <c r="J36" s="496">
        <v>0</v>
      </c>
      <c r="K36" s="496">
        <v>0</v>
      </c>
      <c r="L36" s="496">
        <v>20</v>
      </c>
      <c r="M36" s="496">
        <v>0</v>
      </c>
      <c r="N36" s="496">
        <v>0</v>
      </c>
      <c r="O36" s="496">
        <v>0</v>
      </c>
      <c r="P36" s="496">
        <v>0</v>
      </c>
      <c r="Q36" s="496">
        <v>20</v>
      </c>
      <c r="R36" s="496">
        <v>0</v>
      </c>
      <c r="S36" s="496">
        <v>40</v>
      </c>
      <c r="T36" s="496">
        <v>0</v>
      </c>
      <c r="U36" s="496">
        <v>0</v>
      </c>
      <c r="V36" s="497"/>
    </row>
    <row r="37" spans="1:23" ht="21.75" customHeight="1">
      <c r="A37" s="498" t="s">
        <v>207</v>
      </c>
      <c r="B37" s="499">
        <v>141</v>
      </c>
      <c r="C37" s="499">
        <v>0</v>
      </c>
      <c r="D37" s="499">
        <v>0</v>
      </c>
      <c r="E37" s="499">
        <v>303</v>
      </c>
      <c r="F37" s="499">
        <v>0</v>
      </c>
      <c r="G37" s="499">
        <v>77</v>
      </c>
      <c r="H37" s="499">
        <v>0</v>
      </c>
      <c r="I37" s="499">
        <v>521</v>
      </c>
      <c r="J37" s="499">
        <v>0</v>
      </c>
      <c r="K37" s="499">
        <v>0</v>
      </c>
      <c r="L37" s="499">
        <v>0</v>
      </c>
      <c r="M37" s="499">
        <v>0</v>
      </c>
      <c r="N37" s="499">
        <v>0</v>
      </c>
      <c r="O37" s="499">
        <v>0</v>
      </c>
      <c r="P37" s="499">
        <v>0</v>
      </c>
      <c r="Q37" s="499">
        <v>0</v>
      </c>
      <c r="R37" s="499">
        <v>0</v>
      </c>
      <c r="S37" s="499">
        <v>0</v>
      </c>
      <c r="T37" s="499">
        <v>0</v>
      </c>
      <c r="U37" s="499">
        <v>0</v>
      </c>
      <c r="V37" s="500"/>
    </row>
    <row r="38" spans="1:23" ht="21.75" customHeight="1">
      <c r="A38" s="498" t="s">
        <v>211</v>
      </c>
      <c r="B38" s="499">
        <v>14</v>
      </c>
      <c r="C38" s="499">
        <v>0</v>
      </c>
      <c r="D38" s="499">
        <v>0</v>
      </c>
      <c r="E38" s="499">
        <v>0</v>
      </c>
      <c r="F38" s="499">
        <v>0</v>
      </c>
      <c r="G38" s="499">
        <v>80</v>
      </c>
      <c r="H38" s="499">
        <v>0</v>
      </c>
      <c r="I38" s="499">
        <v>94</v>
      </c>
      <c r="J38" s="499">
        <v>0</v>
      </c>
      <c r="K38" s="499">
        <v>0</v>
      </c>
      <c r="L38" s="499">
        <v>0</v>
      </c>
      <c r="M38" s="499">
        <v>0</v>
      </c>
      <c r="N38" s="499">
        <v>0</v>
      </c>
      <c r="O38" s="499">
        <v>0</v>
      </c>
      <c r="P38" s="499">
        <v>0</v>
      </c>
      <c r="Q38" s="499">
        <v>0</v>
      </c>
      <c r="R38" s="499">
        <v>0</v>
      </c>
      <c r="S38" s="499">
        <v>0</v>
      </c>
      <c r="T38" s="499">
        <v>0</v>
      </c>
      <c r="U38" s="499">
        <v>0</v>
      </c>
      <c r="V38" s="500"/>
    </row>
    <row r="39" spans="1:23" ht="21.75" customHeight="1">
      <c r="A39" s="787" t="s">
        <v>265</v>
      </c>
      <c r="B39" s="499">
        <v>7812</v>
      </c>
      <c r="C39" s="499">
        <v>0</v>
      </c>
      <c r="D39" s="499">
        <v>0</v>
      </c>
      <c r="E39" s="499">
        <v>50</v>
      </c>
      <c r="F39" s="499">
        <v>88</v>
      </c>
      <c r="G39" s="499">
        <v>2891</v>
      </c>
      <c r="H39" s="499">
        <v>0</v>
      </c>
      <c r="I39" s="499">
        <v>10841</v>
      </c>
      <c r="J39" s="499">
        <v>0</v>
      </c>
      <c r="K39" s="499">
        <v>0</v>
      </c>
      <c r="L39" s="499">
        <v>183</v>
      </c>
      <c r="M39" s="499">
        <v>0</v>
      </c>
      <c r="N39" s="499">
        <v>0</v>
      </c>
      <c r="O39" s="499">
        <v>0</v>
      </c>
      <c r="P39" s="499">
        <v>0</v>
      </c>
      <c r="Q39" s="499">
        <v>74</v>
      </c>
      <c r="R39" s="499">
        <v>0</v>
      </c>
      <c r="S39" s="499">
        <v>257</v>
      </c>
      <c r="T39" s="499">
        <v>0</v>
      </c>
      <c r="U39" s="499">
        <v>0</v>
      </c>
      <c r="V39" s="793"/>
    </row>
    <row r="40" spans="1:23" ht="21.75" customHeight="1">
      <c r="A40" s="498" t="s">
        <v>216</v>
      </c>
      <c r="B40" s="499">
        <v>4355</v>
      </c>
      <c r="C40" s="499">
        <v>0</v>
      </c>
      <c r="D40" s="499">
        <v>0</v>
      </c>
      <c r="E40" s="499">
        <v>0</v>
      </c>
      <c r="F40" s="499">
        <v>0</v>
      </c>
      <c r="G40" s="499">
        <v>378</v>
      </c>
      <c r="H40" s="499">
        <v>0</v>
      </c>
      <c r="I40" s="499">
        <v>4733</v>
      </c>
      <c r="J40" s="499">
        <v>0</v>
      </c>
      <c r="K40" s="499">
        <v>0</v>
      </c>
      <c r="L40" s="499">
        <v>50</v>
      </c>
      <c r="M40" s="499">
        <v>0</v>
      </c>
      <c r="N40" s="499">
        <v>0</v>
      </c>
      <c r="O40" s="499">
        <v>0</v>
      </c>
      <c r="P40" s="499">
        <v>0</v>
      </c>
      <c r="Q40" s="499">
        <v>3</v>
      </c>
      <c r="R40" s="499">
        <v>0</v>
      </c>
      <c r="S40" s="499">
        <v>53</v>
      </c>
      <c r="T40" s="499">
        <v>0</v>
      </c>
      <c r="U40" s="499">
        <v>0</v>
      </c>
      <c r="V40" s="558"/>
    </row>
    <row r="41" spans="1:23" ht="21.75" customHeight="1">
      <c r="A41" s="495" t="s">
        <v>208</v>
      </c>
      <c r="B41" s="496">
        <v>7593</v>
      </c>
      <c r="C41" s="496">
        <v>0</v>
      </c>
      <c r="D41" s="496">
        <v>0</v>
      </c>
      <c r="E41" s="496">
        <v>2806</v>
      </c>
      <c r="F41" s="496">
        <v>0</v>
      </c>
      <c r="G41" s="496">
        <v>2896</v>
      </c>
      <c r="H41" s="496">
        <v>0</v>
      </c>
      <c r="I41" s="496">
        <v>13295</v>
      </c>
      <c r="J41" s="496">
        <v>436</v>
      </c>
      <c r="K41" s="496">
        <v>0</v>
      </c>
      <c r="L41" s="496">
        <v>89</v>
      </c>
      <c r="M41" s="496">
        <v>0</v>
      </c>
      <c r="N41" s="496">
        <v>0</v>
      </c>
      <c r="O41" s="496">
        <v>0</v>
      </c>
      <c r="P41" s="496">
        <v>0</v>
      </c>
      <c r="Q41" s="496">
        <v>63</v>
      </c>
      <c r="R41" s="496">
        <v>0</v>
      </c>
      <c r="S41" s="496">
        <v>152</v>
      </c>
      <c r="T41" s="496">
        <v>22</v>
      </c>
      <c r="U41" s="496">
        <v>0</v>
      </c>
      <c r="V41" s="794"/>
    </row>
    <row r="42" spans="1:23" ht="21.75" customHeight="1">
      <c r="A42" s="804" t="s">
        <v>209</v>
      </c>
      <c r="B42" s="499">
        <v>0</v>
      </c>
      <c r="C42" s="499">
        <v>0</v>
      </c>
      <c r="D42" s="499">
        <v>0</v>
      </c>
      <c r="E42" s="499">
        <v>169</v>
      </c>
      <c r="F42" s="499">
        <v>165</v>
      </c>
      <c r="G42" s="499">
        <v>1673</v>
      </c>
      <c r="H42" s="499">
        <v>0</v>
      </c>
      <c r="I42" s="499">
        <v>2007</v>
      </c>
      <c r="J42" s="499">
        <v>0</v>
      </c>
      <c r="K42" s="499">
        <v>0</v>
      </c>
      <c r="L42" s="499">
        <v>0</v>
      </c>
      <c r="M42" s="499">
        <v>0</v>
      </c>
      <c r="N42" s="499">
        <v>0</v>
      </c>
      <c r="O42" s="499">
        <v>0</v>
      </c>
      <c r="P42" s="499">
        <v>0</v>
      </c>
      <c r="Q42" s="499">
        <v>62</v>
      </c>
      <c r="R42" s="499">
        <v>0</v>
      </c>
      <c r="S42" s="499">
        <v>62</v>
      </c>
      <c r="T42" s="499">
        <v>0</v>
      </c>
      <c r="U42" s="499">
        <v>0</v>
      </c>
      <c r="V42" s="862"/>
    </row>
    <row r="43" spans="1:23" ht="21.75" customHeight="1">
      <c r="A43" s="804" t="s">
        <v>212</v>
      </c>
      <c r="B43" s="499">
        <v>844</v>
      </c>
      <c r="C43" s="499">
        <v>0</v>
      </c>
      <c r="D43" s="499">
        <v>0</v>
      </c>
      <c r="E43" s="499">
        <v>32</v>
      </c>
      <c r="F43" s="499">
        <v>0</v>
      </c>
      <c r="G43" s="499">
        <v>1193</v>
      </c>
      <c r="H43" s="499">
        <v>0</v>
      </c>
      <c r="I43" s="499">
        <v>2069</v>
      </c>
      <c r="J43" s="499">
        <v>10</v>
      </c>
      <c r="K43" s="499">
        <v>0</v>
      </c>
      <c r="L43" s="499">
        <v>25</v>
      </c>
      <c r="M43" s="499">
        <v>0</v>
      </c>
      <c r="N43" s="499">
        <v>0</v>
      </c>
      <c r="O43" s="499">
        <v>0</v>
      </c>
      <c r="P43" s="499">
        <v>0</v>
      </c>
      <c r="Q43" s="499">
        <v>80</v>
      </c>
      <c r="R43" s="499">
        <v>0</v>
      </c>
      <c r="S43" s="499">
        <v>105</v>
      </c>
      <c r="T43" s="499">
        <v>0</v>
      </c>
      <c r="U43" s="499">
        <v>0</v>
      </c>
      <c r="V43" s="863"/>
    </row>
    <row r="44" spans="1:23" ht="21.75" customHeight="1">
      <c r="A44" s="804" t="s">
        <v>210</v>
      </c>
      <c r="B44" s="499">
        <v>4365</v>
      </c>
      <c r="C44" s="499">
        <v>0</v>
      </c>
      <c r="D44" s="499">
        <v>182</v>
      </c>
      <c r="E44" s="499">
        <v>122</v>
      </c>
      <c r="F44" s="499">
        <v>0</v>
      </c>
      <c r="G44" s="499">
        <v>2919</v>
      </c>
      <c r="H44" s="499">
        <v>0</v>
      </c>
      <c r="I44" s="499">
        <v>7588</v>
      </c>
      <c r="J44" s="499">
        <v>0</v>
      </c>
      <c r="K44" s="499">
        <v>0</v>
      </c>
      <c r="L44" s="499">
        <v>165</v>
      </c>
      <c r="M44" s="499">
        <v>0</v>
      </c>
      <c r="N44" s="499">
        <v>0</v>
      </c>
      <c r="O44" s="499">
        <v>0</v>
      </c>
      <c r="P44" s="499">
        <v>0</v>
      </c>
      <c r="Q44" s="499">
        <v>68</v>
      </c>
      <c r="R44" s="499">
        <v>0</v>
      </c>
      <c r="S44" s="499">
        <v>233</v>
      </c>
      <c r="T44" s="499">
        <v>0</v>
      </c>
      <c r="U44" s="499">
        <v>0</v>
      </c>
      <c r="V44" s="863"/>
    </row>
    <row r="45" spans="1:23" ht="21.75" customHeight="1" thickBot="1">
      <c r="A45" s="837" t="s">
        <v>213</v>
      </c>
      <c r="B45" s="864">
        <v>8230</v>
      </c>
      <c r="C45" s="864">
        <v>0</v>
      </c>
      <c r="D45" s="864">
        <v>472</v>
      </c>
      <c r="E45" s="864">
        <v>1936</v>
      </c>
      <c r="F45" s="864">
        <v>465</v>
      </c>
      <c r="G45" s="864">
        <v>1936</v>
      </c>
      <c r="H45" s="864">
        <v>0</v>
      </c>
      <c r="I45" s="864">
        <v>13039</v>
      </c>
      <c r="J45" s="864">
        <v>0</v>
      </c>
      <c r="K45" s="864">
        <v>0</v>
      </c>
      <c r="L45" s="864">
        <v>142</v>
      </c>
      <c r="M45" s="864">
        <v>0</v>
      </c>
      <c r="N45" s="864">
        <v>0</v>
      </c>
      <c r="O45" s="864">
        <v>0</v>
      </c>
      <c r="P45" s="864">
        <v>0</v>
      </c>
      <c r="Q45" s="864">
        <v>27</v>
      </c>
      <c r="R45" s="864">
        <v>0</v>
      </c>
      <c r="S45" s="864">
        <v>169</v>
      </c>
      <c r="T45" s="864">
        <v>0</v>
      </c>
      <c r="U45" s="864">
        <v>0</v>
      </c>
      <c r="V45" s="865"/>
    </row>
    <row r="46" spans="1:23" ht="21.75" customHeight="1" thickBot="1">
      <c r="A46" s="837" t="s">
        <v>48</v>
      </c>
      <c r="B46" s="821">
        <f>SUM(B5:B45)</f>
        <v>250706</v>
      </c>
      <c r="C46" s="821">
        <f t="shared" ref="C46:U46" si="0">SUM(C5:C45)</f>
        <v>7883</v>
      </c>
      <c r="D46" s="821">
        <f t="shared" si="0"/>
        <v>2528</v>
      </c>
      <c r="E46" s="821">
        <f t="shared" si="0"/>
        <v>28570</v>
      </c>
      <c r="F46" s="821">
        <f t="shared" si="0"/>
        <v>2771</v>
      </c>
      <c r="G46" s="821">
        <f t="shared" si="0"/>
        <v>102446</v>
      </c>
      <c r="H46" s="821">
        <f t="shared" si="0"/>
        <v>5233</v>
      </c>
      <c r="I46" s="821">
        <f t="shared" si="0"/>
        <v>400027</v>
      </c>
      <c r="J46" s="821">
        <f t="shared" si="0"/>
        <v>1728</v>
      </c>
      <c r="K46" s="821">
        <f t="shared" si="0"/>
        <v>2313</v>
      </c>
      <c r="L46" s="821">
        <f t="shared" si="0"/>
        <v>4511</v>
      </c>
      <c r="M46" s="821">
        <f t="shared" si="0"/>
        <v>0</v>
      </c>
      <c r="N46" s="821">
        <f t="shared" si="0"/>
        <v>7</v>
      </c>
      <c r="O46" s="821">
        <f t="shared" si="0"/>
        <v>1</v>
      </c>
      <c r="P46" s="821">
        <f t="shared" si="0"/>
        <v>0</v>
      </c>
      <c r="Q46" s="821">
        <f t="shared" si="0"/>
        <v>3328</v>
      </c>
      <c r="R46" s="821">
        <f t="shared" si="0"/>
        <v>61</v>
      </c>
      <c r="S46" s="821">
        <f t="shared" si="0"/>
        <v>7908</v>
      </c>
      <c r="T46" s="821">
        <f t="shared" si="0"/>
        <v>75</v>
      </c>
      <c r="U46" s="821">
        <f t="shared" si="0"/>
        <v>0</v>
      </c>
      <c r="V46" s="866"/>
    </row>
    <row r="47" spans="1:23" ht="21.65" customHeight="1">
      <c r="A47" s="843" t="s">
        <v>214</v>
      </c>
      <c r="B47" s="867">
        <v>14</v>
      </c>
      <c r="C47" s="867">
        <v>0</v>
      </c>
      <c r="D47" s="867">
        <v>0</v>
      </c>
      <c r="E47" s="867">
        <v>14</v>
      </c>
      <c r="F47" s="867">
        <v>0</v>
      </c>
      <c r="G47" s="867">
        <v>1608</v>
      </c>
      <c r="H47" s="867">
        <v>0</v>
      </c>
      <c r="I47" s="867">
        <v>1636</v>
      </c>
      <c r="J47" s="867">
        <v>0</v>
      </c>
      <c r="K47" s="867">
        <v>0</v>
      </c>
      <c r="L47" s="867">
        <v>0</v>
      </c>
      <c r="M47" s="867">
        <v>0</v>
      </c>
      <c r="N47" s="867">
        <v>0</v>
      </c>
      <c r="O47" s="867">
        <v>0</v>
      </c>
      <c r="P47" s="867">
        <v>0</v>
      </c>
      <c r="Q47" s="867">
        <v>57</v>
      </c>
      <c r="R47" s="867">
        <v>0</v>
      </c>
      <c r="S47" s="867">
        <v>57</v>
      </c>
      <c r="T47" s="867">
        <v>0</v>
      </c>
      <c r="U47" s="867">
        <v>0</v>
      </c>
      <c r="V47" s="868"/>
    </row>
    <row r="48" spans="1:23" ht="21.65" customHeight="1">
      <c r="A48" s="804" t="s">
        <v>215</v>
      </c>
      <c r="B48" s="695">
        <v>0</v>
      </c>
      <c r="C48" s="695">
        <v>0</v>
      </c>
      <c r="D48" s="695">
        <v>0</v>
      </c>
      <c r="E48" s="695">
        <v>0</v>
      </c>
      <c r="F48" s="695">
        <v>0</v>
      </c>
      <c r="G48" s="695">
        <v>0</v>
      </c>
      <c r="H48" s="695">
        <v>0</v>
      </c>
      <c r="I48" s="695">
        <v>0</v>
      </c>
      <c r="J48" s="695">
        <v>0</v>
      </c>
      <c r="K48" s="695">
        <v>0</v>
      </c>
      <c r="L48" s="695">
        <v>0</v>
      </c>
      <c r="M48" s="695">
        <v>0</v>
      </c>
      <c r="N48" s="695">
        <v>0</v>
      </c>
      <c r="O48" s="695">
        <v>0</v>
      </c>
      <c r="P48" s="695">
        <v>0</v>
      </c>
      <c r="Q48" s="869">
        <v>0</v>
      </c>
      <c r="R48" s="695">
        <v>0</v>
      </c>
      <c r="S48" s="695">
        <v>0</v>
      </c>
      <c r="T48" s="695">
        <v>0</v>
      </c>
      <c r="U48" s="695">
        <v>0</v>
      </c>
      <c r="V48" s="870"/>
      <c r="W48" s="188"/>
    </row>
    <row r="49" spans="1:22" ht="21.65" customHeight="1" thickBot="1">
      <c r="A49" s="837" t="s">
        <v>244</v>
      </c>
      <c r="B49" s="871">
        <v>27431</v>
      </c>
      <c r="C49" s="871">
        <v>13913</v>
      </c>
      <c r="D49" s="871">
        <v>96</v>
      </c>
      <c r="E49" s="871">
        <v>5393</v>
      </c>
      <c r="F49" s="871">
        <v>182</v>
      </c>
      <c r="G49" s="871">
        <v>2569</v>
      </c>
      <c r="H49" s="871">
        <v>0</v>
      </c>
      <c r="I49" s="871">
        <v>49584</v>
      </c>
      <c r="J49" s="871">
        <v>0</v>
      </c>
      <c r="K49" s="871">
        <v>0</v>
      </c>
      <c r="L49" s="871">
        <v>105</v>
      </c>
      <c r="M49" s="871">
        <v>1</v>
      </c>
      <c r="N49" s="871">
        <v>0</v>
      </c>
      <c r="O49" s="871">
        <v>0</v>
      </c>
      <c r="P49" s="871">
        <v>0</v>
      </c>
      <c r="Q49" s="871">
        <v>16</v>
      </c>
      <c r="R49" s="871" t="s">
        <v>567</v>
      </c>
      <c r="S49" s="871">
        <v>122</v>
      </c>
      <c r="T49" s="871">
        <v>0</v>
      </c>
      <c r="U49" s="871">
        <v>0</v>
      </c>
      <c r="V49" s="872"/>
    </row>
    <row r="50" spans="1:22" ht="21.65" customHeight="1" thickBot="1">
      <c r="A50" s="851" t="s">
        <v>144</v>
      </c>
      <c r="B50" s="808">
        <f>SUM(B47:B49)</f>
        <v>27445</v>
      </c>
      <c r="C50" s="808">
        <f t="shared" ref="C50:U50" si="1">SUM(C47:C49)</f>
        <v>13913</v>
      </c>
      <c r="D50" s="808">
        <f t="shared" si="1"/>
        <v>96</v>
      </c>
      <c r="E50" s="808">
        <f t="shared" si="1"/>
        <v>5407</v>
      </c>
      <c r="F50" s="808">
        <f t="shared" si="1"/>
        <v>182</v>
      </c>
      <c r="G50" s="808">
        <f t="shared" si="1"/>
        <v>4177</v>
      </c>
      <c r="H50" s="808">
        <f t="shared" si="1"/>
        <v>0</v>
      </c>
      <c r="I50" s="808">
        <f t="shared" si="1"/>
        <v>51220</v>
      </c>
      <c r="J50" s="808">
        <f t="shared" si="1"/>
        <v>0</v>
      </c>
      <c r="K50" s="808">
        <f t="shared" si="1"/>
        <v>0</v>
      </c>
      <c r="L50" s="808">
        <f t="shared" si="1"/>
        <v>105</v>
      </c>
      <c r="M50" s="808">
        <f t="shared" si="1"/>
        <v>1</v>
      </c>
      <c r="N50" s="808">
        <f t="shared" si="1"/>
        <v>0</v>
      </c>
      <c r="O50" s="808">
        <f t="shared" si="1"/>
        <v>0</v>
      </c>
      <c r="P50" s="808">
        <f t="shared" si="1"/>
        <v>0</v>
      </c>
      <c r="Q50" s="808">
        <f t="shared" si="1"/>
        <v>73</v>
      </c>
      <c r="R50" s="808">
        <f t="shared" si="1"/>
        <v>0</v>
      </c>
      <c r="S50" s="808">
        <f t="shared" si="1"/>
        <v>179</v>
      </c>
      <c r="T50" s="808">
        <f t="shared" si="1"/>
        <v>0</v>
      </c>
      <c r="U50" s="808">
        <f t="shared" si="1"/>
        <v>0</v>
      </c>
      <c r="V50" s="873"/>
    </row>
    <row r="51" spans="1:22" ht="21.65" customHeight="1" thickBot="1">
      <c r="A51" s="837" t="s">
        <v>11</v>
      </c>
      <c r="B51" s="821">
        <f>B46+B50</f>
        <v>278151</v>
      </c>
      <c r="C51" s="821">
        <f t="shared" ref="C51:U51" si="2">C46+C50</f>
        <v>21796</v>
      </c>
      <c r="D51" s="821">
        <f t="shared" si="2"/>
        <v>2624</v>
      </c>
      <c r="E51" s="821">
        <f t="shared" si="2"/>
        <v>33977</v>
      </c>
      <c r="F51" s="821">
        <f t="shared" si="2"/>
        <v>2953</v>
      </c>
      <c r="G51" s="821">
        <f t="shared" si="2"/>
        <v>106623</v>
      </c>
      <c r="H51" s="821">
        <f t="shared" si="2"/>
        <v>5233</v>
      </c>
      <c r="I51" s="821">
        <f t="shared" si="2"/>
        <v>451247</v>
      </c>
      <c r="J51" s="821">
        <f t="shared" si="2"/>
        <v>1728</v>
      </c>
      <c r="K51" s="821">
        <f t="shared" si="2"/>
        <v>2313</v>
      </c>
      <c r="L51" s="821">
        <f t="shared" si="2"/>
        <v>4616</v>
      </c>
      <c r="M51" s="821">
        <f t="shared" si="2"/>
        <v>1</v>
      </c>
      <c r="N51" s="821">
        <f t="shared" si="2"/>
        <v>7</v>
      </c>
      <c r="O51" s="821">
        <f t="shared" si="2"/>
        <v>1</v>
      </c>
      <c r="P51" s="821">
        <f t="shared" si="2"/>
        <v>0</v>
      </c>
      <c r="Q51" s="821">
        <f t="shared" si="2"/>
        <v>3401</v>
      </c>
      <c r="R51" s="821">
        <f t="shared" si="2"/>
        <v>61</v>
      </c>
      <c r="S51" s="821">
        <f t="shared" si="2"/>
        <v>8087</v>
      </c>
      <c r="T51" s="821">
        <f t="shared" si="2"/>
        <v>75</v>
      </c>
      <c r="U51" s="821">
        <f t="shared" si="2"/>
        <v>0</v>
      </c>
      <c r="V51" s="874"/>
    </row>
    <row r="52" spans="1:22">
      <c r="I52" s="57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1" firstPageNumber="36" fitToWidth="2" orientation="portrait" useFirstPageNumber="1" r:id="rId1"/>
  <headerFooter alignWithMargins="0">
    <oddFooter>&amp;C&amp;"ＭＳ 明朝,標準"&amp;14&amp;P</oddFooter>
  </headerFooter>
  <colBreaks count="1" manualBreakCount="1">
    <brk id="11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D50"/>
  <sheetViews>
    <sheetView view="pageBreakPreview" topLeftCell="D32" zoomScale="80" zoomScaleNormal="75" zoomScaleSheetLayoutView="80" workbookViewId="0">
      <selection activeCell="O42" sqref="O42"/>
    </sheetView>
  </sheetViews>
  <sheetFormatPr defaultColWidth="9" defaultRowHeight="13"/>
  <cols>
    <col min="1" max="1" width="10.26953125" style="12" customWidth="1"/>
    <col min="2" max="2" width="11.453125" style="1" customWidth="1"/>
    <col min="3" max="5" width="10.6328125" style="1" customWidth="1"/>
    <col min="6" max="6" width="12.08984375" style="1" customWidth="1"/>
    <col min="7" max="7" width="13.08984375" style="1" customWidth="1"/>
    <col min="8" max="8" width="39.08984375" style="1" customWidth="1"/>
    <col min="9" max="9" width="1.08984375" style="1" customWidth="1"/>
    <col min="10" max="10" width="10.26953125" style="1" customWidth="1"/>
    <col min="11" max="14" width="12.7265625" style="1" customWidth="1"/>
    <col min="15" max="15" width="47.7265625" style="1" customWidth="1"/>
    <col min="16" max="16384" width="9" style="1"/>
  </cols>
  <sheetData>
    <row r="1" spans="1:212" ht="14.5" thickBot="1">
      <c r="A1" s="101" t="s">
        <v>138</v>
      </c>
      <c r="H1" s="12" t="str">
        <f>貸出サービス概況!AA1</f>
        <v>令和6年</v>
      </c>
      <c r="J1" s="101" t="s">
        <v>403</v>
      </c>
      <c r="O1" s="12" t="str">
        <f>貸出サービス概況!AA1</f>
        <v>令和6年</v>
      </c>
    </row>
    <row r="2" spans="1:212" ht="14.15" customHeight="1">
      <c r="A2" s="179" t="s">
        <v>0</v>
      </c>
      <c r="B2" s="138" t="s">
        <v>391</v>
      </c>
      <c r="C2" s="138"/>
      <c r="D2" s="138"/>
      <c r="E2" s="138" t="s">
        <v>34</v>
      </c>
      <c r="F2" s="112" t="s">
        <v>392</v>
      </c>
      <c r="G2" s="112" t="s">
        <v>393</v>
      </c>
      <c r="H2" s="149" t="s">
        <v>394</v>
      </c>
      <c r="J2" s="179" t="s">
        <v>0</v>
      </c>
      <c r="K2" s="189" t="s">
        <v>398</v>
      </c>
      <c r="L2" s="189"/>
      <c r="M2" s="189"/>
      <c r="N2" s="189" t="s">
        <v>16</v>
      </c>
      <c r="O2" s="190" t="s">
        <v>466</v>
      </c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HD2" s="6"/>
    </row>
    <row r="3" spans="1:212" ht="14.15" customHeight="1">
      <c r="A3" s="181"/>
      <c r="B3" s="71" t="s">
        <v>395</v>
      </c>
      <c r="C3" s="71" t="s">
        <v>396</v>
      </c>
      <c r="D3" s="71" t="s">
        <v>397</v>
      </c>
      <c r="E3" s="130" t="s">
        <v>253</v>
      </c>
      <c r="F3" s="67"/>
      <c r="G3" s="67"/>
      <c r="H3" s="183" t="s">
        <v>266</v>
      </c>
      <c r="J3" s="181"/>
      <c r="K3" s="114" t="s">
        <v>399</v>
      </c>
      <c r="L3" s="114" t="s">
        <v>400</v>
      </c>
      <c r="M3" s="114" t="s">
        <v>401</v>
      </c>
      <c r="N3" s="113" t="s">
        <v>402</v>
      </c>
      <c r="O3" s="192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HD3" s="6"/>
    </row>
    <row r="4" spans="1:212" ht="21" customHeight="1">
      <c r="A4" s="495" t="s">
        <v>254</v>
      </c>
      <c r="B4" s="501">
        <v>142869</v>
      </c>
      <c r="C4" s="501">
        <v>15877</v>
      </c>
      <c r="D4" s="501">
        <v>11127</v>
      </c>
      <c r="E4" s="501">
        <f>SUM(B4:D4)</f>
        <v>169873</v>
      </c>
      <c r="F4" s="502">
        <v>0</v>
      </c>
      <c r="G4" s="502">
        <v>3</v>
      </c>
      <c r="H4" s="503" t="s">
        <v>456</v>
      </c>
      <c r="J4" s="495" t="s">
        <v>254</v>
      </c>
      <c r="K4" s="508">
        <v>229593</v>
      </c>
      <c r="L4" s="508">
        <v>6347</v>
      </c>
      <c r="M4" s="508">
        <v>17455</v>
      </c>
      <c r="N4" s="508">
        <f>SUM(K4:M4)</f>
        <v>253395</v>
      </c>
      <c r="O4" s="509"/>
    </row>
    <row r="5" spans="1:212" ht="21" customHeight="1">
      <c r="A5" s="498" t="s">
        <v>249</v>
      </c>
      <c r="B5" s="504" t="s">
        <v>136</v>
      </c>
      <c r="C5" s="504" t="s">
        <v>136</v>
      </c>
      <c r="D5" s="504" t="s">
        <v>136</v>
      </c>
      <c r="E5" s="504">
        <f t="shared" ref="E5:E44" si="0">SUM(B5:D5)</f>
        <v>0</v>
      </c>
      <c r="F5" s="505">
        <v>0</v>
      </c>
      <c r="G5" s="505">
        <v>3</v>
      </c>
      <c r="H5" s="506" t="s">
        <v>329</v>
      </c>
      <c r="J5" s="498" t="s">
        <v>249</v>
      </c>
      <c r="K5" s="510">
        <v>111273</v>
      </c>
      <c r="L5" s="510">
        <v>5222</v>
      </c>
      <c r="M5" s="510">
        <v>73310</v>
      </c>
      <c r="N5" s="510">
        <f t="shared" ref="N5:N44" si="1">SUM(K5:M5)</f>
        <v>189805</v>
      </c>
      <c r="O5" s="511"/>
    </row>
    <row r="6" spans="1:212" ht="21" customHeight="1">
      <c r="A6" s="498" t="s">
        <v>251</v>
      </c>
      <c r="B6" s="504" t="s">
        <v>136</v>
      </c>
      <c r="C6" s="504" t="s">
        <v>136</v>
      </c>
      <c r="D6" s="504" t="s">
        <v>136</v>
      </c>
      <c r="E6" s="504">
        <f t="shared" si="0"/>
        <v>0</v>
      </c>
      <c r="F6" s="505">
        <v>0</v>
      </c>
      <c r="G6" s="505">
        <v>3</v>
      </c>
      <c r="H6" s="506" t="s">
        <v>329</v>
      </c>
      <c r="J6" s="498" t="s">
        <v>251</v>
      </c>
      <c r="K6" s="510">
        <v>801537</v>
      </c>
      <c r="L6" s="510">
        <v>31930</v>
      </c>
      <c r="M6" s="510">
        <v>225514</v>
      </c>
      <c r="N6" s="510">
        <f t="shared" si="1"/>
        <v>1058981</v>
      </c>
      <c r="O6" s="511"/>
    </row>
    <row r="7" spans="1:212" ht="21" customHeight="1">
      <c r="A7" s="498" t="s">
        <v>238</v>
      </c>
      <c r="B7" s="504">
        <v>77727</v>
      </c>
      <c r="C7" s="504">
        <v>4742</v>
      </c>
      <c r="D7" s="504">
        <v>4663</v>
      </c>
      <c r="E7" s="504">
        <f t="shared" si="0"/>
        <v>87132</v>
      </c>
      <c r="F7" s="505">
        <v>0</v>
      </c>
      <c r="G7" s="505">
        <v>3</v>
      </c>
      <c r="H7" s="507" t="s">
        <v>526</v>
      </c>
      <c r="J7" s="498" t="s">
        <v>467</v>
      </c>
      <c r="K7" s="510">
        <v>822465</v>
      </c>
      <c r="L7" s="510">
        <v>28917</v>
      </c>
      <c r="M7" s="510">
        <v>131523</v>
      </c>
      <c r="N7" s="510">
        <f t="shared" si="1"/>
        <v>982905</v>
      </c>
      <c r="O7" s="512"/>
    </row>
    <row r="8" spans="1:212" ht="21" customHeight="1">
      <c r="A8" s="498" t="s">
        <v>239</v>
      </c>
      <c r="B8" s="602">
        <v>3463</v>
      </c>
      <c r="C8" s="602">
        <v>389</v>
      </c>
      <c r="D8" s="602">
        <v>382</v>
      </c>
      <c r="E8" s="504">
        <f t="shared" si="0"/>
        <v>4234</v>
      </c>
      <c r="F8" s="505">
        <v>0</v>
      </c>
      <c r="G8" s="505">
        <v>3</v>
      </c>
      <c r="H8" s="507" t="s">
        <v>526</v>
      </c>
      <c r="I8" s="230"/>
      <c r="J8" s="498" t="s">
        <v>468</v>
      </c>
      <c r="K8" s="603">
        <v>59702</v>
      </c>
      <c r="L8" s="603">
        <v>1443</v>
      </c>
      <c r="M8" s="603">
        <v>13661</v>
      </c>
      <c r="N8" s="603">
        <f t="shared" si="1"/>
        <v>74806</v>
      </c>
      <c r="O8" s="512"/>
    </row>
    <row r="9" spans="1:212" ht="21" customHeight="1">
      <c r="A9" s="495" t="s">
        <v>131</v>
      </c>
      <c r="B9" s="501">
        <v>9440</v>
      </c>
      <c r="C9" s="501">
        <v>1045</v>
      </c>
      <c r="D9" s="501">
        <v>962</v>
      </c>
      <c r="E9" s="501">
        <f t="shared" si="0"/>
        <v>11447</v>
      </c>
      <c r="F9" s="502">
        <v>0</v>
      </c>
      <c r="G9" s="502">
        <v>3</v>
      </c>
      <c r="H9" s="503" t="s">
        <v>526</v>
      </c>
      <c r="I9" s="230" t="s">
        <v>188</v>
      </c>
      <c r="J9" s="495" t="s">
        <v>131</v>
      </c>
      <c r="K9" s="604">
        <v>142954</v>
      </c>
      <c r="L9" s="604">
        <v>4030</v>
      </c>
      <c r="M9" s="604">
        <v>28376</v>
      </c>
      <c r="N9" s="604">
        <f t="shared" si="1"/>
        <v>175360</v>
      </c>
      <c r="O9" s="512"/>
    </row>
    <row r="10" spans="1:212" ht="21" customHeight="1">
      <c r="A10" s="498" t="s">
        <v>132</v>
      </c>
      <c r="B10" s="504">
        <v>5280</v>
      </c>
      <c r="C10" s="504">
        <v>555</v>
      </c>
      <c r="D10" s="504">
        <v>412</v>
      </c>
      <c r="E10" s="504">
        <f t="shared" si="0"/>
        <v>6247</v>
      </c>
      <c r="F10" s="505">
        <v>0</v>
      </c>
      <c r="G10" s="505">
        <v>3</v>
      </c>
      <c r="H10" s="507" t="s">
        <v>526</v>
      </c>
      <c r="I10" s="230"/>
      <c r="J10" s="498" t="s">
        <v>132</v>
      </c>
      <c r="K10" s="510">
        <v>67080</v>
      </c>
      <c r="L10" s="510">
        <v>1572</v>
      </c>
      <c r="M10" s="510">
        <v>9136</v>
      </c>
      <c r="N10" s="510">
        <f t="shared" si="1"/>
        <v>77788</v>
      </c>
      <c r="O10" s="512"/>
    </row>
    <row r="11" spans="1:212" ht="21" customHeight="1">
      <c r="A11" s="498" t="s">
        <v>135</v>
      </c>
      <c r="B11" s="504">
        <v>3309</v>
      </c>
      <c r="C11" s="504">
        <v>505</v>
      </c>
      <c r="D11" s="504">
        <v>295</v>
      </c>
      <c r="E11" s="504">
        <f t="shared" si="0"/>
        <v>4109</v>
      </c>
      <c r="F11" s="505">
        <v>0</v>
      </c>
      <c r="G11" s="505">
        <v>3</v>
      </c>
      <c r="H11" s="507" t="s">
        <v>526</v>
      </c>
      <c r="I11" s="230"/>
      <c r="J11" s="498" t="s">
        <v>135</v>
      </c>
      <c r="K11" s="510">
        <v>39243</v>
      </c>
      <c r="L11" s="510">
        <v>1097</v>
      </c>
      <c r="M11" s="510">
        <v>6969</v>
      </c>
      <c r="N11" s="510">
        <f t="shared" si="1"/>
        <v>47309</v>
      </c>
      <c r="O11" s="512"/>
    </row>
    <row r="12" spans="1:212" ht="21" customHeight="1">
      <c r="A12" s="498" t="s">
        <v>206</v>
      </c>
      <c r="B12" s="504">
        <v>3060</v>
      </c>
      <c r="C12" s="504">
        <v>829</v>
      </c>
      <c r="D12" s="504">
        <v>554</v>
      </c>
      <c r="E12" s="504">
        <f t="shared" si="0"/>
        <v>4443</v>
      </c>
      <c r="F12" s="505">
        <v>0</v>
      </c>
      <c r="G12" s="505">
        <v>3</v>
      </c>
      <c r="H12" s="507" t="s">
        <v>530</v>
      </c>
      <c r="I12" s="230"/>
      <c r="J12" s="498" t="s">
        <v>206</v>
      </c>
      <c r="K12" s="510">
        <v>52336</v>
      </c>
      <c r="L12" s="510">
        <v>1033</v>
      </c>
      <c r="M12" s="510">
        <v>13471</v>
      </c>
      <c r="N12" s="510">
        <f t="shared" si="1"/>
        <v>66840</v>
      </c>
      <c r="O12" s="512"/>
      <c r="P12" s="1" t="s">
        <v>188</v>
      </c>
    </row>
    <row r="13" spans="1:212" ht="21" customHeight="1">
      <c r="A13" s="625" t="s">
        <v>133</v>
      </c>
      <c r="B13" s="602">
        <v>51615</v>
      </c>
      <c r="C13" s="602">
        <v>5021</v>
      </c>
      <c r="D13" s="602">
        <v>3815</v>
      </c>
      <c r="E13" s="602">
        <f t="shared" si="0"/>
        <v>60451</v>
      </c>
      <c r="F13" s="628">
        <v>0</v>
      </c>
      <c r="G13" s="628">
        <v>7</v>
      </c>
      <c r="H13" s="629" t="s">
        <v>534</v>
      </c>
      <c r="I13" s="230"/>
      <c r="J13" s="625" t="s">
        <v>133</v>
      </c>
      <c r="K13" s="603">
        <v>173228</v>
      </c>
      <c r="L13" s="603">
        <v>4646</v>
      </c>
      <c r="M13" s="603">
        <v>21354</v>
      </c>
      <c r="N13" s="603">
        <f t="shared" si="1"/>
        <v>199228</v>
      </c>
      <c r="O13" s="630"/>
    </row>
    <row r="14" spans="1:212" ht="21" customHeight="1">
      <c r="A14" s="495" t="s">
        <v>240</v>
      </c>
      <c r="B14" s="504">
        <v>5765</v>
      </c>
      <c r="C14" s="504">
        <v>314</v>
      </c>
      <c r="D14" s="504">
        <v>368</v>
      </c>
      <c r="E14" s="504">
        <f t="shared" si="0"/>
        <v>6447</v>
      </c>
      <c r="F14" s="502">
        <v>0</v>
      </c>
      <c r="G14" s="502">
        <v>7</v>
      </c>
      <c r="H14" s="631" t="s">
        <v>534</v>
      </c>
      <c r="I14" s="230"/>
      <c r="J14" s="495" t="s">
        <v>469</v>
      </c>
      <c r="K14" s="508">
        <v>38898</v>
      </c>
      <c r="L14" s="508">
        <v>1579</v>
      </c>
      <c r="M14" s="508">
        <v>9182</v>
      </c>
      <c r="N14" s="508">
        <f t="shared" si="1"/>
        <v>49659</v>
      </c>
      <c r="O14" s="509"/>
    </row>
    <row r="15" spans="1:212" ht="21" customHeight="1">
      <c r="A15" s="498" t="s">
        <v>232</v>
      </c>
      <c r="B15" s="504">
        <v>40559</v>
      </c>
      <c r="C15" s="504">
        <v>3021</v>
      </c>
      <c r="D15" s="504">
        <v>2543</v>
      </c>
      <c r="E15" s="504">
        <f t="shared" si="0"/>
        <v>46123</v>
      </c>
      <c r="F15" s="505">
        <v>0</v>
      </c>
      <c r="G15" s="505">
        <v>3</v>
      </c>
      <c r="H15" s="507" t="s">
        <v>456</v>
      </c>
      <c r="I15" s="230"/>
      <c r="J15" s="498" t="s">
        <v>470</v>
      </c>
      <c r="K15" s="510">
        <v>273487</v>
      </c>
      <c r="L15" s="510">
        <v>9764</v>
      </c>
      <c r="M15" s="510">
        <v>81312</v>
      </c>
      <c r="N15" s="510">
        <f t="shared" si="1"/>
        <v>364563</v>
      </c>
      <c r="O15" s="511"/>
    </row>
    <row r="16" spans="1:212" ht="21" customHeight="1">
      <c r="A16" s="498" t="s">
        <v>218</v>
      </c>
      <c r="B16" s="504">
        <v>8496</v>
      </c>
      <c r="C16" s="504">
        <v>1129</v>
      </c>
      <c r="D16" s="504">
        <v>861</v>
      </c>
      <c r="E16" s="504">
        <f t="shared" si="0"/>
        <v>10486</v>
      </c>
      <c r="F16" s="505">
        <v>0</v>
      </c>
      <c r="G16" s="505">
        <v>3</v>
      </c>
      <c r="H16" s="507" t="s">
        <v>456</v>
      </c>
      <c r="I16" s="230"/>
      <c r="J16" s="498" t="s">
        <v>218</v>
      </c>
      <c r="K16" s="510">
        <v>67177</v>
      </c>
      <c r="L16" s="510">
        <v>3117</v>
      </c>
      <c r="M16" s="510">
        <v>26785</v>
      </c>
      <c r="N16" s="510">
        <f t="shared" si="1"/>
        <v>97079</v>
      </c>
      <c r="O16" s="511"/>
    </row>
    <row r="17" spans="1:15" ht="21" customHeight="1">
      <c r="A17" s="498" t="s">
        <v>220</v>
      </c>
      <c r="B17" s="504">
        <v>18176</v>
      </c>
      <c r="C17" s="504">
        <v>2361</v>
      </c>
      <c r="D17" s="504">
        <v>1587</v>
      </c>
      <c r="E17" s="504">
        <f t="shared" si="0"/>
        <v>22124</v>
      </c>
      <c r="F17" s="505">
        <v>0</v>
      </c>
      <c r="G17" s="505">
        <v>3</v>
      </c>
      <c r="H17" s="663" t="s">
        <v>456</v>
      </c>
      <c r="I17" s="230"/>
      <c r="J17" s="498" t="s">
        <v>471</v>
      </c>
      <c r="K17" s="510">
        <v>110670</v>
      </c>
      <c r="L17" s="510">
        <v>2715</v>
      </c>
      <c r="M17" s="510">
        <v>34922</v>
      </c>
      <c r="N17" s="510">
        <f t="shared" si="1"/>
        <v>148307</v>
      </c>
      <c r="O17" s="511"/>
    </row>
    <row r="18" spans="1:15" ht="21" customHeight="1">
      <c r="A18" s="625" t="s">
        <v>217</v>
      </c>
      <c r="B18" s="664">
        <v>11885</v>
      </c>
      <c r="C18" s="664">
        <v>1092</v>
      </c>
      <c r="D18" s="664">
        <v>791</v>
      </c>
      <c r="E18" s="664">
        <f t="shared" si="0"/>
        <v>13768</v>
      </c>
      <c r="F18" s="665">
        <v>0</v>
      </c>
      <c r="G18" s="665">
        <v>3</v>
      </c>
      <c r="H18" s="666" t="s">
        <v>456</v>
      </c>
      <c r="I18" s="230"/>
      <c r="J18" s="625" t="s">
        <v>217</v>
      </c>
      <c r="K18" s="664">
        <v>91215</v>
      </c>
      <c r="L18" s="664">
        <v>3954</v>
      </c>
      <c r="M18" s="664">
        <v>20418</v>
      </c>
      <c r="N18" s="664">
        <f t="shared" si="1"/>
        <v>115587</v>
      </c>
      <c r="O18" s="667"/>
    </row>
    <row r="19" spans="1:15" ht="21" customHeight="1">
      <c r="A19" s="495" t="s">
        <v>233</v>
      </c>
      <c r="B19" s="697">
        <v>50449</v>
      </c>
      <c r="C19" s="697">
        <v>7227</v>
      </c>
      <c r="D19" s="697">
        <v>2883</v>
      </c>
      <c r="E19" s="697">
        <f t="shared" si="0"/>
        <v>60559</v>
      </c>
      <c r="F19" s="698">
        <v>0</v>
      </c>
      <c r="G19" s="698">
        <v>5</v>
      </c>
      <c r="H19" s="699" t="s">
        <v>575</v>
      </c>
      <c r="I19" s="230"/>
      <c r="J19" s="495" t="s">
        <v>472</v>
      </c>
      <c r="K19" s="700">
        <v>255793</v>
      </c>
      <c r="L19" s="700">
        <v>18279</v>
      </c>
      <c r="M19" s="700">
        <v>61225</v>
      </c>
      <c r="N19" s="700">
        <f t="shared" si="1"/>
        <v>335297</v>
      </c>
      <c r="O19" s="701"/>
    </row>
    <row r="20" spans="1:15" ht="21" customHeight="1">
      <c r="A20" s="498" t="s">
        <v>192</v>
      </c>
      <c r="B20" s="504">
        <v>8221</v>
      </c>
      <c r="C20" s="504">
        <v>1519</v>
      </c>
      <c r="D20" s="504">
        <v>885</v>
      </c>
      <c r="E20" s="504">
        <f t="shared" si="0"/>
        <v>10625</v>
      </c>
      <c r="F20" s="505">
        <v>0</v>
      </c>
      <c r="G20" s="505">
        <v>5</v>
      </c>
      <c r="H20" s="663" t="s">
        <v>458</v>
      </c>
      <c r="I20" s="230"/>
      <c r="J20" s="498" t="s">
        <v>192</v>
      </c>
      <c r="K20" s="510">
        <v>61344</v>
      </c>
      <c r="L20" s="510">
        <v>4806</v>
      </c>
      <c r="M20" s="510">
        <v>20364</v>
      </c>
      <c r="N20" s="510">
        <f t="shared" si="1"/>
        <v>86514</v>
      </c>
      <c r="O20" s="511"/>
    </row>
    <row r="21" spans="1:15" ht="21" customHeight="1">
      <c r="A21" s="498" t="s">
        <v>194</v>
      </c>
      <c r="B21" s="504">
        <v>13731</v>
      </c>
      <c r="C21" s="504">
        <v>2523</v>
      </c>
      <c r="D21" s="504">
        <v>1149</v>
      </c>
      <c r="E21" s="504">
        <f t="shared" si="0"/>
        <v>17403</v>
      </c>
      <c r="F21" s="505">
        <v>0</v>
      </c>
      <c r="G21" s="505">
        <v>5</v>
      </c>
      <c r="H21" s="663" t="s">
        <v>458</v>
      </c>
      <c r="I21" s="230"/>
      <c r="J21" s="498" t="s">
        <v>194</v>
      </c>
      <c r="K21" s="510">
        <v>91101</v>
      </c>
      <c r="L21" s="510">
        <v>6844</v>
      </c>
      <c r="M21" s="510">
        <v>22944</v>
      </c>
      <c r="N21" s="510">
        <f t="shared" si="1"/>
        <v>120889</v>
      </c>
      <c r="O21" s="511"/>
    </row>
    <row r="22" spans="1:15" ht="21" customHeight="1">
      <c r="A22" s="498" t="s">
        <v>242</v>
      </c>
      <c r="B22" s="504">
        <v>9734</v>
      </c>
      <c r="C22" s="504">
        <v>1947</v>
      </c>
      <c r="D22" s="504">
        <v>905</v>
      </c>
      <c r="E22" s="504">
        <f t="shared" si="0"/>
        <v>12586</v>
      </c>
      <c r="F22" s="505">
        <v>0</v>
      </c>
      <c r="G22" s="505">
        <v>5</v>
      </c>
      <c r="H22" s="663" t="s">
        <v>458</v>
      </c>
      <c r="I22" s="230"/>
      <c r="J22" s="498" t="s">
        <v>473</v>
      </c>
      <c r="K22" s="510">
        <v>64941</v>
      </c>
      <c r="L22" s="510">
        <v>4879</v>
      </c>
      <c r="M22" s="510">
        <v>18838</v>
      </c>
      <c r="N22" s="510">
        <f t="shared" si="1"/>
        <v>88658</v>
      </c>
      <c r="O22" s="511"/>
    </row>
    <row r="23" spans="1:15" ht="21" customHeight="1">
      <c r="A23" s="498" t="s">
        <v>330</v>
      </c>
      <c r="B23" s="504">
        <v>11467</v>
      </c>
      <c r="C23" s="504">
        <v>2415</v>
      </c>
      <c r="D23" s="504">
        <v>1741</v>
      </c>
      <c r="E23" s="504">
        <f t="shared" si="0"/>
        <v>15623</v>
      </c>
      <c r="F23" s="505">
        <v>0</v>
      </c>
      <c r="G23" s="505">
        <v>5</v>
      </c>
      <c r="H23" s="663" t="s">
        <v>463</v>
      </c>
      <c r="I23" s="230"/>
      <c r="J23" s="498" t="s">
        <v>330</v>
      </c>
      <c r="K23" s="510">
        <v>32825</v>
      </c>
      <c r="L23" s="510">
        <v>1772</v>
      </c>
      <c r="M23" s="510">
        <v>17853</v>
      </c>
      <c r="N23" s="510">
        <f t="shared" si="1"/>
        <v>52450</v>
      </c>
      <c r="O23" s="511"/>
    </row>
    <row r="24" spans="1:15" ht="21" customHeight="1">
      <c r="A24" s="625" t="s">
        <v>195</v>
      </c>
      <c r="B24" s="602">
        <v>45475</v>
      </c>
      <c r="C24" s="602">
        <v>2637</v>
      </c>
      <c r="D24" s="602">
        <v>2367</v>
      </c>
      <c r="E24" s="602">
        <f t="shared" si="0"/>
        <v>50479</v>
      </c>
      <c r="F24" s="628">
        <v>0</v>
      </c>
      <c r="G24" s="628" t="s">
        <v>459</v>
      </c>
      <c r="H24" s="733" t="s">
        <v>460</v>
      </c>
      <c r="I24" s="230"/>
      <c r="J24" s="625" t="s">
        <v>195</v>
      </c>
      <c r="K24" s="603">
        <v>162750</v>
      </c>
      <c r="L24" s="603">
        <v>7043</v>
      </c>
      <c r="M24" s="603">
        <v>73824</v>
      </c>
      <c r="N24" s="603">
        <f t="shared" si="1"/>
        <v>243617</v>
      </c>
      <c r="O24" s="630"/>
    </row>
    <row r="25" spans="1:15" ht="21" customHeight="1">
      <c r="A25" s="495" t="s">
        <v>196</v>
      </c>
      <c r="B25" s="734">
        <v>61140</v>
      </c>
      <c r="C25" s="734">
        <v>2460</v>
      </c>
      <c r="D25" s="734">
        <v>1591</v>
      </c>
      <c r="E25" s="734">
        <f t="shared" si="0"/>
        <v>65191</v>
      </c>
      <c r="F25" s="735">
        <v>0</v>
      </c>
      <c r="G25" s="735">
        <v>2</v>
      </c>
      <c r="H25" s="699"/>
      <c r="I25" s="230"/>
      <c r="J25" s="495" t="s">
        <v>196</v>
      </c>
      <c r="K25" s="736">
        <v>144557</v>
      </c>
      <c r="L25" s="736">
        <v>3594</v>
      </c>
      <c r="M25" s="736">
        <v>34840</v>
      </c>
      <c r="N25" s="736">
        <f t="shared" si="1"/>
        <v>182991</v>
      </c>
      <c r="O25" s="737"/>
    </row>
    <row r="26" spans="1:15" ht="21" customHeight="1">
      <c r="A26" s="498" t="s">
        <v>197</v>
      </c>
      <c r="B26" s="504">
        <v>31445</v>
      </c>
      <c r="C26" s="504">
        <v>1753</v>
      </c>
      <c r="D26" s="504">
        <v>1698</v>
      </c>
      <c r="E26" s="504">
        <f t="shared" si="0"/>
        <v>34896</v>
      </c>
      <c r="F26" s="505">
        <v>0</v>
      </c>
      <c r="G26" s="505">
        <v>3</v>
      </c>
      <c r="H26" s="507" t="s">
        <v>456</v>
      </c>
      <c r="I26" s="230"/>
      <c r="J26" s="498" t="s">
        <v>197</v>
      </c>
      <c r="K26" s="510">
        <v>153872</v>
      </c>
      <c r="L26" s="510">
        <v>6259</v>
      </c>
      <c r="M26" s="510">
        <v>43732</v>
      </c>
      <c r="N26" s="510">
        <f t="shared" si="1"/>
        <v>203863</v>
      </c>
      <c r="O26" s="511"/>
    </row>
    <row r="27" spans="1:15" ht="21" customHeight="1">
      <c r="A27" s="498" t="s">
        <v>198</v>
      </c>
      <c r="B27" s="504">
        <v>1669</v>
      </c>
      <c r="C27" s="504">
        <v>361</v>
      </c>
      <c r="D27" s="504">
        <v>370</v>
      </c>
      <c r="E27" s="504">
        <f t="shared" si="0"/>
        <v>2400</v>
      </c>
      <c r="F27" s="505">
        <v>0</v>
      </c>
      <c r="G27" s="505">
        <v>3</v>
      </c>
      <c r="H27" s="507" t="s">
        <v>579</v>
      </c>
      <c r="I27" s="230"/>
      <c r="J27" s="498" t="s">
        <v>198</v>
      </c>
      <c r="K27" s="510">
        <v>9732</v>
      </c>
      <c r="L27" s="510">
        <v>521</v>
      </c>
      <c r="M27" s="510">
        <v>7186</v>
      </c>
      <c r="N27" s="510">
        <f t="shared" si="1"/>
        <v>17439</v>
      </c>
      <c r="O27" s="511"/>
    </row>
    <row r="28" spans="1:15" ht="21" customHeight="1">
      <c r="A28" s="498" t="s">
        <v>199</v>
      </c>
      <c r="B28" s="504">
        <v>52461</v>
      </c>
      <c r="C28" s="504">
        <v>3615</v>
      </c>
      <c r="D28" s="504">
        <v>3178</v>
      </c>
      <c r="E28" s="504">
        <f t="shared" si="0"/>
        <v>59254</v>
      </c>
      <c r="F28" s="505">
        <v>0</v>
      </c>
      <c r="G28" s="505">
        <v>5</v>
      </c>
      <c r="H28" s="507" t="s">
        <v>457</v>
      </c>
      <c r="I28" s="230"/>
      <c r="J28" s="498" t="s">
        <v>199</v>
      </c>
      <c r="K28" s="510">
        <v>225665</v>
      </c>
      <c r="L28" s="510">
        <v>5281</v>
      </c>
      <c r="M28" s="510">
        <v>62392</v>
      </c>
      <c r="N28" s="510">
        <f t="shared" si="1"/>
        <v>293338</v>
      </c>
      <c r="O28" s="511"/>
    </row>
    <row r="29" spans="1:15" ht="21" customHeight="1">
      <c r="A29" s="625" t="s">
        <v>200</v>
      </c>
      <c r="B29" s="602">
        <v>35758</v>
      </c>
      <c r="C29" s="602">
        <v>4188</v>
      </c>
      <c r="D29" s="602">
        <v>1951</v>
      </c>
      <c r="E29" s="602">
        <f t="shared" si="0"/>
        <v>41897</v>
      </c>
      <c r="F29" s="628">
        <v>0</v>
      </c>
      <c r="G29" s="628">
        <v>5</v>
      </c>
      <c r="H29" s="733" t="s">
        <v>463</v>
      </c>
      <c r="I29" s="230"/>
      <c r="J29" s="625" t="s">
        <v>200</v>
      </c>
      <c r="K29" s="603">
        <v>129744</v>
      </c>
      <c r="L29" s="603">
        <v>7413</v>
      </c>
      <c r="M29" s="603">
        <v>39861</v>
      </c>
      <c r="N29" s="603">
        <f t="shared" si="1"/>
        <v>177018</v>
      </c>
      <c r="O29" s="630"/>
    </row>
    <row r="30" spans="1:15" ht="21" customHeight="1">
      <c r="A30" s="495" t="s">
        <v>201</v>
      </c>
      <c r="B30" s="501">
        <v>14709</v>
      </c>
      <c r="C30" s="501">
        <v>1153</v>
      </c>
      <c r="D30" s="501">
        <v>860</v>
      </c>
      <c r="E30" s="501">
        <f t="shared" si="0"/>
        <v>16722</v>
      </c>
      <c r="F30" s="502">
        <v>0</v>
      </c>
      <c r="G30" s="502" t="s">
        <v>459</v>
      </c>
      <c r="H30" s="503" t="s">
        <v>456</v>
      </c>
      <c r="I30" s="230"/>
      <c r="J30" s="495" t="s">
        <v>201</v>
      </c>
      <c r="K30" s="508">
        <v>72957</v>
      </c>
      <c r="L30" s="508">
        <v>2221</v>
      </c>
      <c r="M30" s="508">
        <v>17063</v>
      </c>
      <c r="N30" s="508">
        <f t="shared" si="1"/>
        <v>92241</v>
      </c>
      <c r="O30" s="509"/>
    </row>
    <row r="31" spans="1:15" ht="21" customHeight="1">
      <c r="A31" s="498" t="s">
        <v>223</v>
      </c>
      <c r="B31" s="504">
        <v>10484</v>
      </c>
      <c r="C31" s="504">
        <v>606</v>
      </c>
      <c r="D31" s="504">
        <v>431</v>
      </c>
      <c r="E31" s="504">
        <f t="shared" si="0"/>
        <v>11521</v>
      </c>
      <c r="F31" s="505">
        <v>0</v>
      </c>
      <c r="G31" s="505" t="s">
        <v>522</v>
      </c>
      <c r="H31" s="507" t="s">
        <v>456</v>
      </c>
      <c r="I31" s="230"/>
      <c r="J31" s="498" t="s">
        <v>474</v>
      </c>
      <c r="K31" s="510">
        <v>39916</v>
      </c>
      <c r="L31" s="510">
        <v>1237</v>
      </c>
      <c r="M31" s="510">
        <v>12366</v>
      </c>
      <c r="N31" s="510">
        <f t="shared" si="1"/>
        <v>53519</v>
      </c>
      <c r="O31" s="511"/>
    </row>
    <row r="32" spans="1:15" ht="21" customHeight="1">
      <c r="A32" s="498" t="s">
        <v>202</v>
      </c>
      <c r="B32" s="504">
        <v>4806</v>
      </c>
      <c r="C32" s="504">
        <v>865</v>
      </c>
      <c r="D32" s="504">
        <v>1561</v>
      </c>
      <c r="E32" s="504">
        <f t="shared" si="0"/>
        <v>7232</v>
      </c>
      <c r="F32" s="505">
        <v>0</v>
      </c>
      <c r="G32" s="505">
        <v>3</v>
      </c>
      <c r="H32" s="507" t="s">
        <v>462</v>
      </c>
      <c r="I32" s="230"/>
      <c r="J32" s="498" t="s">
        <v>202</v>
      </c>
      <c r="K32" s="510">
        <v>120743</v>
      </c>
      <c r="L32" s="510">
        <v>11210</v>
      </c>
      <c r="M32" s="510">
        <v>49907</v>
      </c>
      <c r="N32" s="510">
        <f t="shared" si="1"/>
        <v>181860</v>
      </c>
      <c r="O32" s="511"/>
    </row>
    <row r="33" spans="1:15" ht="21" customHeight="1">
      <c r="A33" s="498" t="s">
        <v>203</v>
      </c>
      <c r="B33" s="504">
        <v>3680</v>
      </c>
      <c r="C33" s="504">
        <v>695</v>
      </c>
      <c r="D33" s="504">
        <v>540</v>
      </c>
      <c r="E33" s="504">
        <f t="shared" si="0"/>
        <v>4915</v>
      </c>
      <c r="F33" s="505">
        <v>0</v>
      </c>
      <c r="G33" s="505" t="s">
        <v>532</v>
      </c>
      <c r="H33" s="507" t="s">
        <v>462</v>
      </c>
      <c r="I33" s="230"/>
      <c r="J33" s="498" t="s">
        <v>203</v>
      </c>
      <c r="K33" s="510">
        <v>80018</v>
      </c>
      <c r="L33" s="510">
        <v>8804</v>
      </c>
      <c r="M33" s="510">
        <v>26267</v>
      </c>
      <c r="N33" s="510">
        <f t="shared" si="1"/>
        <v>115089</v>
      </c>
      <c r="O33" s="511"/>
    </row>
    <row r="34" spans="1:15" ht="21" customHeight="1">
      <c r="A34" s="625" t="s">
        <v>293</v>
      </c>
      <c r="B34" s="602">
        <v>3906</v>
      </c>
      <c r="C34" s="602">
        <v>563</v>
      </c>
      <c r="D34" s="602">
        <v>1701</v>
      </c>
      <c r="E34" s="602">
        <f t="shared" si="0"/>
        <v>6170</v>
      </c>
      <c r="F34" s="628">
        <v>0</v>
      </c>
      <c r="G34" s="628">
        <v>5</v>
      </c>
      <c r="H34" s="663" t="s">
        <v>463</v>
      </c>
      <c r="I34" s="230"/>
      <c r="J34" s="625" t="s">
        <v>205</v>
      </c>
      <c r="K34" s="603">
        <v>106519</v>
      </c>
      <c r="L34" s="603">
        <v>4736</v>
      </c>
      <c r="M34" s="603">
        <v>62636</v>
      </c>
      <c r="N34" s="603">
        <f t="shared" si="1"/>
        <v>173891</v>
      </c>
      <c r="O34" s="630"/>
    </row>
    <row r="35" spans="1:15" ht="21" customHeight="1">
      <c r="A35" s="1014" t="s">
        <v>269</v>
      </c>
      <c r="B35" s="504">
        <v>845</v>
      </c>
      <c r="C35" s="504"/>
      <c r="D35" s="504"/>
      <c r="E35" s="501">
        <f t="shared" si="0"/>
        <v>845</v>
      </c>
      <c r="F35" s="502">
        <v>0</v>
      </c>
      <c r="G35" s="502" t="s">
        <v>459</v>
      </c>
      <c r="H35" s="503"/>
      <c r="J35" s="495" t="s">
        <v>269</v>
      </c>
      <c r="K35" s="508">
        <v>5943</v>
      </c>
      <c r="L35" s="508"/>
      <c r="M35" s="510"/>
      <c r="N35" s="508">
        <f t="shared" si="1"/>
        <v>5943</v>
      </c>
      <c r="O35" s="509"/>
    </row>
    <row r="36" spans="1:15" ht="21" customHeight="1">
      <c r="A36" s="1015" t="s">
        <v>207</v>
      </c>
      <c r="B36" s="504">
        <v>1324</v>
      </c>
      <c r="C36" s="504">
        <v>14</v>
      </c>
      <c r="D36" s="504">
        <v>35</v>
      </c>
      <c r="E36" s="504">
        <f t="shared" si="0"/>
        <v>1373</v>
      </c>
      <c r="F36" s="505">
        <v>6</v>
      </c>
      <c r="G36" s="505" t="s">
        <v>464</v>
      </c>
      <c r="H36" s="663" t="s">
        <v>465</v>
      </c>
      <c r="J36" s="498" t="s">
        <v>207</v>
      </c>
      <c r="K36" s="510">
        <v>1419</v>
      </c>
      <c r="L36" s="510">
        <v>18</v>
      </c>
      <c r="M36" s="510">
        <v>308</v>
      </c>
      <c r="N36" s="510">
        <f t="shared" si="1"/>
        <v>1745</v>
      </c>
      <c r="O36" s="511"/>
    </row>
    <row r="37" spans="1:15" ht="21" customHeight="1">
      <c r="A37" s="1015" t="s">
        <v>211</v>
      </c>
      <c r="B37" s="504">
        <v>9289</v>
      </c>
      <c r="C37" s="504">
        <v>873</v>
      </c>
      <c r="D37" s="504">
        <v>822</v>
      </c>
      <c r="E37" s="504">
        <f t="shared" si="0"/>
        <v>10984</v>
      </c>
      <c r="F37" s="505">
        <v>0</v>
      </c>
      <c r="G37" s="505">
        <v>5</v>
      </c>
      <c r="H37" s="507" t="s">
        <v>456</v>
      </c>
      <c r="J37" s="498" t="s">
        <v>211</v>
      </c>
      <c r="K37" s="510">
        <v>55352</v>
      </c>
      <c r="L37" s="510">
        <v>3251</v>
      </c>
      <c r="M37" s="510">
        <v>22593</v>
      </c>
      <c r="N37" s="510">
        <f t="shared" si="1"/>
        <v>81196</v>
      </c>
      <c r="O37" s="511"/>
    </row>
    <row r="38" spans="1:15" ht="21" customHeight="1">
      <c r="A38" s="787" t="s">
        <v>265</v>
      </c>
      <c r="B38" s="504">
        <v>25119</v>
      </c>
      <c r="C38" s="504">
        <v>1646</v>
      </c>
      <c r="D38" s="504">
        <v>864</v>
      </c>
      <c r="E38" s="504">
        <f t="shared" si="0"/>
        <v>27629</v>
      </c>
      <c r="F38" s="505">
        <v>0</v>
      </c>
      <c r="G38" s="505" t="s">
        <v>464</v>
      </c>
      <c r="H38" s="507" t="s">
        <v>462</v>
      </c>
      <c r="I38" s="230"/>
      <c r="J38" s="787" t="s">
        <v>265</v>
      </c>
      <c r="K38" s="510">
        <v>75920</v>
      </c>
      <c r="L38" s="510">
        <v>5065</v>
      </c>
      <c r="M38" s="510">
        <v>27636</v>
      </c>
      <c r="N38" s="510">
        <f t="shared" si="1"/>
        <v>108621</v>
      </c>
      <c r="O38" s="511"/>
    </row>
    <row r="39" spans="1:15" ht="21" customHeight="1">
      <c r="A39" s="1015" t="s">
        <v>216</v>
      </c>
      <c r="B39" s="504">
        <v>13381</v>
      </c>
      <c r="C39" s="504">
        <v>214</v>
      </c>
      <c r="D39" s="504">
        <v>87</v>
      </c>
      <c r="E39" s="504">
        <f t="shared" si="0"/>
        <v>13682</v>
      </c>
      <c r="F39" s="505">
        <v>0</v>
      </c>
      <c r="G39" s="505" t="s">
        <v>459</v>
      </c>
      <c r="H39" s="507" t="s">
        <v>534</v>
      </c>
      <c r="I39" s="230"/>
      <c r="J39" s="498" t="s">
        <v>216</v>
      </c>
      <c r="K39" s="510">
        <v>8780</v>
      </c>
      <c r="L39" s="510">
        <v>98</v>
      </c>
      <c r="M39" s="510">
        <v>1285</v>
      </c>
      <c r="N39" s="510">
        <f t="shared" si="1"/>
        <v>10163</v>
      </c>
      <c r="O39" s="795"/>
    </row>
    <row r="40" spans="1:15" ht="21" customHeight="1">
      <c r="A40" s="1014" t="s">
        <v>208</v>
      </c>
      <c r="B40" s="501">
        <v>51417</v>
      </c>
      <c r="C40" s="501">
        <v>3810</v>
      </c>
      <c r="D40" s="501">
        <v>1803</v>
      </c>
      <c r="E40" s="501">
        <f t="shared" si="0"/>
        <v>57030</v>
      </c>
      <c r="F40" s="502">
        <v>0</v>
      </c>
      <c r="G40" s="502">
        <v>3</v>
      </c>
      <c r="H40" s="699" t="s">
        <v>458</v>
      </c>
      <c r="I40" s="230"/>
      <c r="J40" s="495" t="s">
        <v>208</v>
      </c>
      <c r="K40" s="508">
        <v>188593</v>
      </c>
      <c r="L40" s="508">
        <v>6226</v>
      </c>
      <c r="M40" s="508">
        <v>38034</v>
      </c>
      <c r="N40" s="508">
        <f t="shared" si="1"/>
        <v>232853</v>
      </c>
      <c r="O40" s="509"/>
    </row>
    <row r="41" spans="1:15" ht="21" customHeight="1">
      <c r="A41" s="1015" t="s">
        <v>209</v>
      </c>
      <c r="B41" s="504">
        <v>10702</v>
      </c>
      <c r="C41" s="504">
        <v>1113</v>
      </c>
      <c r="D41" s="504">
        <v>448</v>
      </c>
      <c r="E41" s="504">
        <f t="shared" si="0"/>
        <v>12263</v>
      </c>
      <c r="F41" s="505">
        <v>0</v>
      </c>
      <c r="G41" s="505" t="s">
        <v>459</v>
      </c>
      <c r="H41" s="507" t="s">
        <v>555</v>
      </c>
      <c r="J41" s="804" t="s">
        <v>209</v>
      </c>
      <c r="K41" s="510">
        <v>26776</v>
      </c>
      <c r="L41" s="510">
        <v>1375</v>
      </c>
      <c r="M41" s="510">
        <v>9377</v>
      </c>
      <c r="N41" s="510">
        <f t="shared" si="1"/>
        <v>37528</v>
      </c>
      <c r="O41" s="511"/>
    </row>
    <row r="42" spans="1:15" ht="21" customHeight="1">
      <c r="A42" s="1015" t="s">
        <v>212</v>
      </c>
      <c r="B42" s="504">
        <v>5295</v>
      </c>
      <c r="C42" s="504">
        <v>543</v>
      </c>
      <c r="D42" s="504">
        <v>286</v>
      </c>
      <c r="E42" s="504">
        <f t="shared" si="0"/>
        <v>6124</v>
      </c>
      <c r="F42" s="505">
        <v>0</v>
      </c>
      <c r="G42" s="505" t="s">
        <v>522</v>
      </c>
      <c r="H42" s="507" t="s">
        <v>456</v>
      </c>
      <c r="J42" s="804" t="s">
        <v>212</v>
      </c>
      <c r="K42" s="510">
        <v>32380</v>
      </c>
      <c r="L42" s="510">
        <v>1189</v>
      </c>
      <c r="M42" s="510">
        <v>1517</v>
      </c>
      <c r="N42" s="510">
        <f t="shared" si="1"/>
        <v>35086</v>
      </c>
      <c r="O42" s="511"/>
    </row>
    <row r="43" spans="1:15" ht="21" customHeight="1">
      <c r="A43" s="1015" t="s">
        <v>210</v>
      </c>
      <c r="B43" s="504">
        <v>52411</v>
      </c>
      <c r="C43" s="504">
        <v>1636</v>
      </c>
      <c r="D43" s="504">
        <v>3558</v>
      </c>
      <c r="E43" s="504">
        <f t="shared" si="0"/>
        <v>57605</v>
      </c>
      <c r="F43" s="505">
        <v>0</v>
      </c>
      <c r="G43" s="505">
        <v>5</v>
      </c>
      <c r="H43" s="507" t="s">
        <v>560</v>
      </c>
      <c r="J43" s="804" t="s">
        <v>210</v>
      </c>
      <c r="K43" s="510">
        <v>91151</v>
      </c>
      <c r="L43" s="510">
        <v>751</v>
      </c>
      <c r="M43" s="510">
        <v>31929</v>
      </c>
      <c r="N43" s="510">
        <f t="shared" si="1"/>
        <v>123831</v>
      </c>
      <c r="O43" s="511"/>
    </row>
    <row r="44" spans="1:15" ht="21" customHeight="1" thickBot="1">
      <c r="A44" s="1015" t="s">
        <v>213</v>
      </c>
      <c r="B44" s="504">
        <v>59987</v>
      </c>
      <c r="C44" s="504">
        <v>2307</v>
      </c>
      <c r="D44" s="504">
        <v>1417</v>
      </c>
      <c r="E44" s="504">
        <f t="shared" si="0"/>
        <v>63711</v>
      </c>
      <c r="F44" s="505">
        <v>0</v>
      </c>
      <c r="G44" s="505">
        <v>5</v>
      </c>
      <c r="H44" s="507" t="s">
        <v>461</v>
      </c>
      <c r="J44" s="837" t="s">
        <v>213</v>
      </c>
      <c r="K44" s="888">
        <v>199268</v>
      </c>
      <c r="L44" s="888">
        <v>5795</v>
      </c>
      <c r="M44" s="888">
        <v>41452</v>
      </c>
      <c r="N44" s="888">
        <f t="shared" si="1"/>
        <v>246515</v>
      </c>
      <c r="O44" s="889"/>
    </row>
    <row r="45" spans="1:15" ht="21" customHeight="1" thickBot="1">
      <c r="A45" s="851" t="s">
        <v>48</v>
      </c>
      <c r="B45" s="808">
        <f t="shared" ref="B45:E45" si="2">SUM(B4:B44)</f>
        <v>970549</v>
      </c>
      <c r="C45" s="808">
        <f t="shared" si="2"/>
        <v>83563</v>
      </c>
      <c r="D45" s="808">
        <f t="shared" si="2"/>
        <v>61491</v>
      </c>
      <c r="E45" s="808">
        <f t="shared" si="2"/>
        <v>1115603</v>
      </c>
      <c r="F45" s="875"/>
      <c r="G45" s="875"/>
      <c r="H45" s="883"/>
      <c r="J45" s="837" t="s">
        <v>48</v>
      </c>
      <c r="K45" s="821">
        <f t="shared" ref="K45:N45" si="3">SUM(K4:K44)</f>
        <v>5518917</v>
      </c>
      <c r="L45" s="821">
        <f t="shared" si="3"/>
        <v>226033</v>
      </c>
      <c r="M45" s="821">
        <f t="shared" si="3"/>
        <v>1458817</v>
      </c>
      <c r="N45" s="821">
        <f t="shared" si="3"/>
        <v>7203767</v>
      </c>
      <c r="O45" s="836"/>
    </row>
    <row r="46" spans="1:15" ht="21" customHeight="1">
      <c r="A46" s="843" t="s">
        <v>214</v>
      </c>
      <c r="B46" s="876">
        <v>0</v>
      </c>
      <c r="C46" s="876">
        <v>0</v>
      </c>
      <c r="D46" s="876">
        <v>0</v>
      </c>
      <c r="E46" s="876">
        <f t="shared" ref="E46:E48" si="4">SUM(B46:D46)</f>
        <v>0</v>
      </c>
      <c r="F46" s="877">
        <v>0</v>
      </c>
      <c r="G46" s="878" t="s">
        <v>459</v>
      </c>
      <c r="H46" s="884"/>
      <c r="J46" s="843" t="s">
        <v>214</v>
      </c>
      <c r="K46" s="890">
        <v>403</v>
      </c>
      <c r="L46" s="890">
        <v>0</v>
      </c>
      <c r="M46" s="890">
        <v>0</v>
      </c>
      <c r="N46" s="891">
        <f t="shared" ref="N46:N48" si="5">SUM(K46:M46)</f>
        <v>403</v>
      </c>
      <c r="O46" s="892"/>
    </row>
    <row r="47" spans="1:15" ht="21" customHeight="1">
      <c r="A47" s="804" t="s">
        <v>215</v>
      </c>
      <c r="B47" s="697">
        <v>599</v>
      </c>
      <c r="C47" s="697">
        <v>0</v>
      </c>
      <c r="D47" s="697">
        <v>0</v>
      </c>
      <c r="E47" s="697">
        <f t="shared" si="4"/>
        <v>599</v>
      </c>
      <c r="F47" s="698">
        <v>0</v>
      </c>
      <c r="G47" s="879"/>
      <c r="H47" s="885"/>
      <c r="J47" s="804" t="s">
        <v>215</v>
      </c>
      <c r="K47" s="510">
        <v>37176</v>
      </c>
      <c r="L47" s="510">
        <v>0</v>
      </c>
      <c r="M47" s="510">
        <v>0</v>
      </c>
      <c r="N47" s="700">
        <f t="shared" si="5"/>
        <v>37176</v>
      </c>
      <c r="O47" s="701"/>
    </row>
    <row r="48" spans="1:15" ht="21" customHeight="1" thickBot="1">
      <c r="A48" s="837" t="s">
        <v>170</v>
      </c>
      <c r="B48" s="880">
        <v>141776</v>
      </c>
      <c r="C48" s="880">
        <v>4106</v>
      </c>
      <c r="D48" s="880">
        <v>1611</v>
      </c>
      <c r="E48" s="880">
        <f t="shared" si="4"/>
        <v>147493</v>
      </c>
      <c r="F48" s="881">
        <v>0</v>
      </c>
      <c r="G48" s="881">
        <v>5</v>
      </c>
      <c r="H48" s="886" t="s">
        <v>457</v>
      </c>
      <c r="J48" s="837" t="s">
        <v>170</v>
      </c>
      <c r="K48" s="893">
        <v>173099</v>
      </c>
      <c r="L48" s="893">
        <v>2660</v>
      </c>
      <c r="M48" s="893">
        <v>11694</v>
      </c>
      <c r="N48" s="893">
        <f t="shared" si="5"/>
        <v>187453</v>
      </c>
      <c r="O48" s="894"/>
    </row>
    <row r="49" spans="1:15" ht="21" customHeight="1" thickBot="1">
      <c r="A49" s="837" t="s">
        <v>144</v>
      </c>
      <c r="B49" s="821">
        <f t="shared" ref="B49:E49" si="6">SUM(B46:B48)</f>
        <v>142375</v>
      </c>
      <c r="C49" s="821">
        <f t="shared" si="6"/>
        <v>4106</v>
      </c>
      <c r="D49" s="821">
        <f t="shared" si="6"/>
        <v>1611</v>
      </c>
      <c r="E49" s="821">
        <f t="shared" si="6"/>
        <v>148092</v>
      </c>
      <c r="F49" s="882"/>
      <c r="G49" s="882"/>
      <c r="H49" s="887"/>
      <c r="I49" s="230"/>
      <c r="J49" s="851" t="s">
        <v>144</v>
      </c>
      <c r="K49" s="808">
        <f t="shared" ref="K49:N49" si="7">SUM(K46:K48)</f>
        <v>210678</v>
      </c>
      <c r="L49" s="808">
        <f t="shared" si="7"/>
        <v>2660</v>
      </c>
      <c r="M49" s="808">
        <f t="shared" si="7"/>
        <v>11694</v>
      </c>
      <c r="N49" s="808">
        <f t="shared" si="7"/>
        <v>225032</v>
      </c>
      <c r="O49" s="827"/>
    </row>
    <row r="50" spans="1:15" ht="21" customHeight="1" thickBot="1">
      <c r="A50" s="837" t="s">
        <v>11</v>
      </c>
      <c r="B50" s="821">
        <f t="shared" ref="B50:E50" si="8">B45+B49</f>
        <v>1112924</v>
      </c>
      <c r="C50" s="821">
        <f t="shared" si="8"/>
        <v>87669</v>
      </c>
      <c r="D50" s="821">
        <f t="shared" si="8"/>
        <v>63102</v>
      </c>
      <c r="E50" s="821">
        <f t="shared" si="8"/>
        <v>1263695</v>
      </c>
      <c r="F50" s="882"/>
      <c r="G50" s="882"/>
      <c r="H50" s="887"/>
      <c r="I50" s="230"/>
      <c r="J50" s="837" t="s">
        <v>11</v>
      </c>
      <c r="K50" s="821">
        <f t="shared" ref="K50:N50" si="9">K45+K49</f>
        <v>5729595</v>
      </c>
      <c r="L50" s="821">
        <f t="shared" si="9"/>
        <v>228693</v>
      </c>
      <c r="M50" s="821">
        <f t="shared" si="9"/>
        <v>1470511</v>
      </c>
      <c r="N50" s="821">
        <f t="shared" si="9"/>
        <v>7428799</v>
      </c>
      <c r="O50" s="836"/>
    </row>
  </sheetData>
  <phoneticPr fontId="2"/>
  <pageMargins left="0.78740157480314965" right="0.78740157480314965" top="0.78740157480314965" bottom="0.78740157480314965" header="0.51181102362204722" footer="0.51181102362204722"/>
  <pageSetup paperSize="9" scale="67" firstPageNumber="38" fitToWidth="2" orientation="portrait" useFirstPageNumber="1" r:id="rId1"/>
  <headerFooter alignWithMargins="0">
    <oddFooter>&amp;C&amp;"ＭＳ 明朝,標準"&amp;16&amp;P</oddFooter>
  </headerFooter>
  <colBreaks count="1" manualBreakCount="1">
    <brk id="8" max="49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L52"/>
  <sheetViews>
    <sheetView view="pageBreakPreview" topLeftCell="F35" zoomScale="80" zoomScaleNormal="80" zoomScaleSheetLayoutView="80" workbookViewId="0">
      <selection activeCell="R46" sqref="R46"/>
    </sheetView>
  </sheetViews>
  <sheetFormatPr defaultColWidth="9" defaultRowHeight="13"/>
  <cols>
    <col min="1" max="1" width="10.90625" style="12" customWidth="1"/>
    <col min="2" max="17" width="10.453125" style="1" customWidth="1"/>
    <col min="18" max="18" width="12.90625" style="1" customWidth="1"/>
    <col min="19" max="19" width="50.26953125" style="1" customWidth="1"/>
    <col min="20" max="16384" width="9" style="1"/>
  </cols>
  <sheetData>
    <row r="1" spans="1:220" ht="14.5" thickBot="1">
      <c r="A1" s="101" t="s">
        <v>404</v>
      </c>
      <c r="S1" s="1" t="str">
        <f>貸出サービス概況!AA1</f>
        <v>令和6年</v>
      </c>
    </row>
    <row r="2" spans="1:220" ht="14.15" customHeight="1">
      <c r="A2" s="1076" t="s">
        <v>0</v>
      </c>
      <c r="B2" s="1074" t="s">
        <v>279</v>
      </c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35"/>
      <c r="N2" s="138"/>
      <c r="O2" s="135"/>
      <c r="P2" s="138"/>
      <c r="Q2" s="138" t="s">
        <v>280</v>
      </c>
      <c r="R2" s="138"/>
      <c r="S2" s="149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HL2" s="6"/>
    </row>
    <row r="3" spans="1:220" ht="14.15" customHeight="1">
      <c r="A3" s="1077"/>
      <c r="B3" s="39" t="s">
        <v>271</v>
      </c>
      <c r="C3" s="13" t="s">
        <v>49</v>
      </c>
      <c r="D3" s="194" t="s">
        <v>50</v>
      </c>
      <c r="E3" s="126" t="s">
        <v>51</v>
      </c>
      <c r="F3" s="126" t="s">
        <v>52</v>
      </c>
      <c r="G3" s="194" t="s">
        <v>53</v>
      </c>
      <c r="H3" s="11" t="s">
        <v>54</v>
      </c>
      <c r="I3" s="194" t="s">
        <v>177</v>
      </c>
      <c r="J3" s="126" t="s">
        <v>274</v>
      </c>
      <c r="K3" s="126" t="s">
        <v>273</v>
      </c>
      <c r="L3" s="126" t="s">
        <v>55</v>
      </c>
      <c r="M3" s="13" t="s">
        <v>56</v>
      </c>
      <c r="N3" s="13" t="s">
        <v>57</v>
      </c>
      <c r="O3" s="125" t="s">
        <v>270</v>
      </c>
      <c r="P3" s="40" t="s">
        <v>58</v>
      </c>
      <c r="Q3" s="126" t="s">
        <v>272</v>
      </c>
      <c r="R3" s="128" t="s">
        <v>40</v>
      </c>
      <c r="S3" s="151" t="s">
        <v>20</v>
      </c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HL3" s="6"/>
    </row>
    <row r="4" spans="1:220" ht="14.15" customHeight="1">
      <c r="A4" s="1078"/>
      <c r="B4" s="72">
        <v>0</v>
      </c>
      <c r="C4" s="67">
        <v>1</v>
      </c>
      <c r="D4" s="73">
        <v>2</v>
      </c>
      <c r="E4" s="67">
        <v>3</v>
      </c>
      <c r="F4" s="67">
        <v>4</v>
      </c>
      <c r="G4" s="73">
        <v>5</v>
      </c>
      <c r="H4" s="67">
        <v>6</v>
      </c>
      <c r="I4" s="73">
        <v>7</v>
      </c>
      <c r="J4" s="67">
        <v>8</v>
      </c>
      <c r="K4" s="67">
        <v>9</v>
      </c>
      <c r="L4" s="55"/>
      <c r="M4" s="55"/>
      <c r="N4" s="55"/>
      <c r="O4" s="74"/>
      <c r="P4" s="74"/>
      <c r="Q4" s="74"/>
      <c r="R4" s="74"/>
      <c r="S4" s="183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HL4" s="6"/>
    </row>
    <row r="5" spans="1:220" ht="24" customHeight="1">
      <c r="A5" s="495" t="s">
        <v>254</v>
      </c>
      <c r="B5" s="513">
        <v>3371</v>
      </c>
      <c r="C5" s="513">
        <v>6686</v>
      </c>
      <c r="D5" s="513">
        <v>20513</v>
      </c>
      <c r="E5" s="513">
        <v>15376</v>
      </c>
      <c r="F5" s="513">
        <v>10319</v>
      </c>
      <c r="G5" s="513">
        <v>19478</v>
      </c>
      <c r="H5" s="513">
        <v>5583</v>
      </c>
      <c r="I5" s="513">
        <v>12971</v>
      </c>
      <c r="J5" s="513">
        <v>1834</v>
      </c>
      <c r="K5" s="513">
        <v>87184</v>
      </c>
      <c r="L5" s="513">
        <v>760</v>
      </c>
      <c r="M5" s="513">
        <v>31251</v>
      </c>
      <c r="N5" s="513">
        <v>283</v>
      </c>
      <c r="O5" s="513">
        <v>508</v>
      </c>
      <c r="P5" s="513">
        <v>14774</v>
      </c>
      <c r="Q5" s="513">
        <v>22504</v>
      </c>
      <c r="R5" s="513">
        <v>253395</v>
      </c>
      <c r="S5" s="514"/>
    </row>
    <row r="6" spans="1:220" ht="24" customHeight="1">
      <c r="A6" s="498" t="s">
        <v>249</v>
      </c>
      <c r="B6" s="515">
        <v>261</v>
      </c>
      <c r="C6" s="515">
        <v>439</v>
      </c>
      <c r="D6" s="515">
        <v>1259</v>
      </c>
      <c r="E6" s="515">
        <v>3210</v>
      </c>
      <c r="F6" s="515">
        <v>614</v>
      </c>
      <c r="G6" s="515">
        <v>3179</v>
      </c>
      <c r="H6" s="515">
        <v>240</v>
      </c>
      <c r="I6" s="515">
        <v>1064</v>
      </c>
      <c r="J6" s="515">
        <v>110</v>
      </c>
      <c r="K6" s="515">
        <v>1359</v>
      </c>
      <c r="L6" s="515">
        <v>70</v>
      </c>
      <c r="M6" s="515">
        <v>168234</v>
      </c>
      <c r="N6" s="515">
        <v>2502</v>
      </c>
      <c r="O6" s="515">
        <v>1108</v>
      </c>
      <c r="P6" s="515">
        <v>907</v>
      </c>
      <c r="Q6" s="515">
        <v>5249</v>
      </c>
      <c r="R6" s="515">
        <v>189805</v>
      </c>
      <c r="S6" s="516"/>
    </row>
    <row r="7" spans="1:220" ht="24" customHeight="1">
      <c r="A7" s="498" t="s">
        <v>251</v>
      </c>
      <c r="B7" s="515">
        <v>7549</v>
      </c>
      <c r="C7" s="515">
        <v>16857</v>
      </c>
      <c r="D7" s="515">
        <v>44894</v>
      </c>
      <c r="E7" s="515">
        <v>34603</v>
      </c>
      <c r="F7" s="515">
        <v>32474</v>
      </c>
      <c r="G7" s="515">
        <v>62986</v>
      </c>
      <c r="H7" s="515">
        <v>13495</v>
      </c>
      <c r="I7" s="515">
        <v>26160</v>
      </c>
      <c r="J7" s="515">
        <v>4963</v>
      </c>
      <c r="K7" s="515">
        <v>226527</v>
      </c>
      <c r="L7" s="515">
        <v>1994</v>
      </c>
      <c r="M7" s="515">
        <v>448547</v>
      </c>
      <c r="N7" s="515">
        <v>6318</v>
      </c>
      <c r="O7" s="515">
        <v>515</v>
      </c>
      <c r="P7" s="515">
        <v>51305</v>
      </c>
      <c r="Q7" s="515">
        <v>79794</v>
      </c>
      <c r="R7" s="515">
        <v>1058981</v>
      </c>
      <c r="S7" s="516"/>
    </row>
    <row r="8" spans="1:220" ht="24" customHeight="1">
      <c r="A8" s="498" t="s">
        <v>467</v>
      </c>
      <c r="B8" s="515">
        <v>13536</v>
      </c>
      <c r="C8" s="515">
        <v>35461</v>
      </c>
      <c r="D8" s="515">
        <v>48980</v>
      </c>
      <c r="E8" s="515">
        <v>63172</v>
      </c>
      <c r="F8" s="515">
        <v>42651</v>
      </c>
      <c r="G8" s="515">
        <v>76760</v>
      </c>
      <c r="H8" s="515">
        <v>21815</v>
      </c>
      <c r="I8" s="515">
        <v>45544</v>
      </c>
      <c r="J8" s="515">
        <v>11053</v>
      </c>
      <c r="K8" s="515">
        <v>253814</v>
      </c>
      <c r="L8" s="515">
        <v>6023</v>
      </c>
      <c r="M8" s="515">
        <v>316022</v>
      </c>
      <c r="N8" s="515">
        <v>3623</v>
      </c>
      <c r="O8" s="515">
        <v>1169</v>
      </c>
      <c r="P8" s="515">
        <v>43157</v>
      </c>
      <c r="Q8" s="515">
        <v>125</v>
      </c>
      <c r="R8" s="515">
        <v>982905</v>
      </c>
      <c r="S8" s="516"/>
    </row>
    <row r="9" spans="1:220" ht="24" customHeight="1">
      <c r="A9" s="498" t="s">
        <v>468</v>
      </c>
      <c r="B9" s="515">
        <v>583</v>
      </c>
      <c r="C9" s="515">
        <v>1493</v>
      </c>
      <c r="D9" s="515">
        <v>2711</v>
      </c>
      <c r="E9" s="515">
        <v>3115</v>
      </c>
      <c r="F9" s="515">
        <v>2669</v>
      </c>
      <c r="G9" s="515">
        <v>4133</v>
      </c>
      <c r="H9" s="515">
        <v>1461</v>
      </c>
      <c r="I9" s="515">
        <v>4245</v>
      </c>
      <c r="J9" s="515">
        <v>447</v>
      </c>
      <c r="K9" s="515">
        <v>18524</v>
      </c>
      <c r="L9" s="515">
        <v>1086</v>
      </c>
      <c r="M9" s="515">
        <v>29398</v>
      </c>
      <c r="N9" s="515">
        <v>448</v>
      </c>
      <c r="O9" s="515">
        <v>8</v>
      </c>
      <c r="P9" s="515">
        <v>4481</v>
      </c>
      <c r="Q9" s="515">
        <v>4</v>
      </c>
      <c r="R9" s="515">
        <v>74806</v>
      </c>
      <c r="S9" s="516"/>
    </row>
    <row r="10" spans="1:220" ht="24" customHeight="1">
      <c r="A10" s="495" t="s">
        <v>131</v>
      </c>
      <c r="B10" s="513">
        <v>1566</v>
      </c>
      <c r="C10" s="513">
        <v>3748</v>
      </c>
      <c r="D10" s="513">
        <v>6804</v>
      </c>
      <c r="E10" s="513">
        <v>8373</v>
      </c>
      <c r="F10" s="513">
        <v>6187</v>
      </c>
      <c r="G10" s="513">
        <v>11554</v>
      </c>
      <c r="H10" s="513">
        <v>2881</v>
      </c>
      <c r="I10" s="513">
        <v>5583</v>
      </c>
      <c r="J10" s="513">
        <v>781</v>
      </c>
      <c r="K10" s="513">
        <v>41160</v>
      </c>
      <c r="L10" s="513">
        <v>860</v>
      </c>
      <c r="M10" s="513">
        <v>71138</v>
      </c>
      <c r="N10" s="513">
        <v>1494</v>
      </c>
      <c r="O10" s="513">
        <v>20</v>
      </c>
      <c r="P10" s="513">
        <v>13191</v>
      </c>
      <c r="Q10" s="513">
        <v>20</v>
      </c>
      <c r="R10" s="513">
        <v>175360</v>
      </c>
      <c r="S10" s="514"/>
    </row>
    <row r="11" spans="1:220" ht="24" customHeight="1">
      <c r="A11" s="498" t="s">
        <v>132</v>
      </c>
      <c r="B11" s="515">
        <v>657</v>
      </c>
      <c r="C11" s="515">
        <v>1911</v>
      </c>
      <c r="D11" s="515">
        <v>4175</v>
      </c>
      <c r="E11" s="515">
        <v>3119</v>
      </c>
      <c r="F11" s="515">
        <v>2872</v>
      </c>
      <c r="G11" s="515">
        <v>4292</v>
      </c>
      <c r="H11" s="515">
        <v>1313</v>
      </c>
      <c r="I11" s="515">
        <v>3143</v>
      </c>
      <c r="J11" s="515">
        <v>532</v>
      </c>
      <c r="K11" s="515">
        <v>21560</v>
      </c>
      <c r="L11" s="515">
        <v>530</v>
      </c>
      <c r="M11" s="515">
        <v>27174</v>
      </c>
      <c r="N11" s="515">
        <v>562</v>
      </c>
      <c r="O11" s="515">
        <v>35</v>
      </c>
      <c r="P11" s="515">
        <v>5902</v>
      </c>
      <c r="Q11" s="515">
        <v>11</v>
      </c>
      <c r="R11" s="515">
        <v>77788</v>
      </c>
      <c r="S11" s="516"/>
    </row>
    <row r="12" spans="1:220" ht="24" customHeight="1">
      <c r="A12" s="498" t="s">
        <v>135</v>
      </c>
      <c r="B12" s="515">
        <v>376</v>
      </c>
      <c r="C12" s="515">
        <v>836</v>
      </c>
      <c r="D12" s="515">
        <v>1948</v>
      </c>
      <c r="E12" s="515">
        <v>1873</v>
      </c>
      <c r="F12" s="515">
        <v>1421</v>
      </c>
      <c r="G12" s="515">
        <v>2117</v>
      </c>
      <c r="H12" s="515">
        <v>837</v>
      </c>
      <c r="I12" s="515">
        <v>1547</v>
      </c>
      <c r="J12" s="515">
        <v>291</v>
      </c>
      <c r="K12" s="515">
        <v>14213</v>
      </c>
      <c r="L12" s="515">
        <v>337</v>
      </c>
      <c r="M12" s="515">
        <v>18295</v>
      </c>
      <c r="N12" s="515">
        <v>333</v>
      </c>
      <c r="O12" s="515">
        <v>22</v>
      </c>
      <c r="P12" s="515">
        <v>2858</v>
      </c>
      <c r="Q12" s="515">
        <v>5</v>
      </c>
      <c r="R12" s="515">
        <v>47309</v>
      </c>
      <c r="S12" s="516"/>
    </row>
    <row r="13" spans="1:220" ht="24" customHeight="1">
      <c r="A13" s="498" t="s">
        <v>206</v>
      </c>
      <c r="B13" s="515">
        <v>436</v>
      </c>
      <c r="C13" s="515">
        <v>1130</v>
      </c>
      <c r="D13" s="515">
        <v>2750</v>
      </c>
      <c r="E13" s="515">
        <v>2547</v>
      </c>
      <c r="F13" s="515">
        <v>2237</v>
      </c>
      <c r="G13" s="515">
        <v>3062</v>
      </c>
      <c r="H13" s="515">
        <v>774</v>
      </c>
      <c r="I13" s="515">
        <v>1759</v>
      </c>
      <c r="J13" s="515">
        <v>207</v>
      </c>
      <c r="K13" s="515">
        <v>16116</v>
      </c>
      <c r="L13" s="515">
        <v>678</v>
      </c>
      <c r="M13" s="515">
        <v>30402</v>
      </c>
      <c r="N13" s="515">
        <v>399</v>
      </c>
      <c r="O13" s="515">
        <v>11</v>
      </c>
      <c r="P13" s="515">
        <v>4332</v>
      </c>
      <c r="Q13" s="515">
        <v>0</v>
      </c>
      <c r="R13" s="515">
        <v>66840</v>
      </c>
      <c r="S13" s="605"/>
    </row>
    <row r="14" spans="1:220" ht="24" customHeight="1">
      <c r="A14" s="625" t="s">
        <v>133</v>
      </c>
      <c r="B14" s="632">
        <v>2053</v>
      </c>
      <c r="C14" s="632">
        <v>5182</v>
      </c>
      <c r="D14" s="632">
        <v>10067</v>
      </c>
      <c r="E14" s="632">
        <v>9106</v>
      </c>
      <c r="F14" s="632">
        <v>9750</v>
      </c>
      <c r="G14" s="632">
        <v>14562</v>
      </c>
      <c r="H14" s="632">
        <v>3462</v>
      </c>
      <c r="I14" s="632">
        <v>18603</v>
      </c>
      <c r="J14" s="632">
        <v>1523</v>
      </c>
      <c r="K14" s="632">
        <v>55127</v>
      </c>
      <c r="L14" s="632">
        <v>1257</v>
      </c>
      <c r="M14" s="632">
        <v>55617</v>
      </c>
      <c r="N14" s="632">
        <v>1212</v>
      </c>
      <c r="O14" s="632">
        <v>366</v>
      </c>
      <c r="P14" s="632">
        <v>11326</v>
      </c>
      <c r="Q14" s="632">
        <v>15</v>
      </c>
      <c r="R14" s="632">
        <v>199228</v>
      </c>
      <c r="S14" s="633"/>
    </row>
    <row r="15" spans="1:220" ht="24" customHeight="1">
      <c r="A15" s="495" t="s">
        <v>469</v>
      </c>
      <c r="B15" s="513">
        <v>321</v>
      </c>
      <c r="C15" s="513">
        <v>837</v>
      </c>
      <c r="D15" s="513">
        <v>2168</v>
      </c>
      <c r="E15" s="513">
        <v>1343</v>
      </c>
      <c r="F15" s="513">
        <v>1033</v>
      </c>
      <c r="G15" s="513">
        <v>2355</v>
      </c>
      <c r="H15" s="513">
        <v>604</v>
      </c>
      <c r="I15" s="513">
        <v>5652</v>
      </c>
      <c r="J15" s="513">
        <v>107</v>
      </c>
      <c r="K15" s="513">
        <v>9821</v>
      </c>
      <c r="L15" s="513">
        <v>221</v>
      </c>
      <c r="M15" s="513">
        <v>21005</v>
      </c>
      <c r="N15" s="513">
        <v>436</v>
      </c>
      <c r="O15" s="513">
        <v>17</v>
      </c>
      <c r="P15" s="513">
        <v>3667</v>
      </c>
      <c r="Q15" s="513">
        <v>72</v>
      </c>
      <c r="R15" s="513">
        <v>49659</v>
      </c>
      <c r="S15" s="514"/>
    </row>
    <row r="16" spans="1:220" ht="24" customHeight="1">
      <c r="A16" s="498" t="s">
        <v>470</v>
      </c>
      <c r="B16" s="515">
        <v>3105</v>
      </c>
      <c r="C16" s="515">
        <v>7189</v>
      </c>
      <c r="D16" s="515">
        <v>13410</v>
      </c>
      <c r="E16" s="515">
        <v>17745</v>
      </c>
      <c r="F16" s="515">
        <v>11911</v>
      </c>
      <c r="G16" s="515">
        <v>21123</v>
      </c>
      <c r="H16" s="515">
        <v>5193</v>
      </c>
      <c r="I16" s="515">
        <v>30192</v>
      </c>
      <c r="J16" s="515">
        <v>2300</v>
      </c>
      <c r="K16" s="515">
        <v>91539</v>
      </c>
      <c r="L16" s="515">
        <v>4104</v>
      </c>
      <c r="M16" s="515">
        <v>143989</v>
      </c>
      <c r="N16" s="515">
        <v>2748</v>
      </c>
      <c r="O16" s="515">
        <v>689</v>
      </c>
      <c r="P16" s="515">
        <v>9326</v>
      </c>
      <c r="Q16" s="515">
        <v>0</v>
      </c>
      <c r="R16" s="515">
        <v>364563</v>
      </c>
      <c r="S16" s="516"/>
    </row>
    <row r="17" spans="1:19" ht="24" customHeight="1">
      <c r="A17" s="498" t="s">
        <v>218</v>
      </c>
      <c r="B17" s="515">
        <v>704</v>
      </c>
      <c r="C17" s="515">
        <v>1799</v>
      </c>
      <c r="D17" s="515">
        <v>3912</v>
      </c>
      <c r="E17" s="515">
        <v>3234</v>
      </c>
      <c r="F17" s="515">
        <v>2505</v>
      </c>
      <c r="G17" s="515">
        <v>6701</v>
      </c>
      <c r="H17" s="515">
        <v>1687</v>
      </c>
      <c r="I17" s="515">
        <v>10628</v>
      </c>
      <c r="J17" s="515">
        <v>470</v>
      </c>
      <c r="K17" s="515">
        <v>15192</v>
      </c>
      <c r="L17" s="515">
        <v>267</v>
      </c>
      <c r="M17" s="515">
        <v>43569</v>
      </c>
      <c r="N17" s="515">
        <v>875</v>
      </c>
      <c r="O17" s="515">
        <v>26</v>
      </c>
      <c r="P17" s="515">
        <v>5510</v>
      </c>
      <c r="Q17" s="515">
        <v>0</v>
      </c>
      <c r="R17" s="515">
        <v>97079</v>
      </c>
      <c r="S17" s="516"/>
    </row>
    <row r="18" spans="1:19" ht="24" customHeight="1">
      <c r="A18" s="498" t="s">
        <v>471</v>
      </c>
      <c r="B18" s="515">
        <v>808</v>
      </c>
      <c r="C18" s="515">
        <v>1874</v>
      </c>
      <c r="D18" s="515">
        <v>7202</v>
      </c>
      <c r="E18" s="515">
        <v>4257</v>
      </c>
      <c r="F18" s="515">
        <v>3187</v>
      </c>
      <c r="G18" s="515">
        <v>8501</v>
      </c>
      <c r="H18" s="515">
        <v>1841</v>
      </c>
      <c r="I18" s="515">
        <v>10776</v>
      </c>
      <c r="J18" s="515">
        <v>620</v>
      </c>
      <c r="K18" s="515">
        <v>34321</v>
      </c>
      <c r="L18" s="515">
        <v>500</v>
      </c>
      <c r="M18" s="515">
        <v>64042</v>
      </c>
      <c r="N18" s="515">
        <v>1027</v>
      </c>
      <c r="O18" s="515">
        <v>366</v>
      </c>
      <c r="P18" s="515">
        <v>8985</v>
      </c>
      <c r="Q18" s="515">
        <v>0</v>
      </c>
      <c r="R18" s="515">
        <v>148307</v>
      </c>
      <c r="S18" s="516"/>
    </row>
    <row r="19" spans="1:19" ht="24" customHeight="1">
      <c r="A19" s="625" t="s">
        <v>217</v>
      </c>
      <c r="B19" s="632">
        <v>1072</v>
      </c>
      <c r="C19" s="632">
        <v>1806</v>
      </c>
      <c r="D19" s="632">
        <v>6592</v>
      </c>
      <c r="E19" s="632">
        <v>4487</v>
      </c>
      <c r="F19" s="632">
        <v>3920</v>
      </c>
      <c r="G19" s="632">
        <v>6857</v>
      </c>
      <c r="H19" s="632">
        <v>1893</v>
      </c>
      <c r="I19" s="632">
        <v>5093</v>
      </c>
      <c r="J19" s="632">
        <v>637</v>
      </c>
      <c r="K19" s="632">
        <v>33469</v>
      </c>
      <c r="L19" s="632">
        <v>774</v>
      </c>
      <c r="M19" s="632">
        <v>41142</v>
      </c>
      <c r="N19" s="632">
        <v>705</v>
      </c>
      <c r="O19" s="632">
        <v>116</v>
      </c>
      <c r="P19" s="632">
        <v>7024</v>
      </c>
      <c r="Q19" s="632">
        <v>0</v>
      </c>
      <c r="R19" s="632">
        <v>115587</v>
      </c>
      <c r="S19" s="633"/>
    </row>
    <row r="20" spans="1:19" ht="24" customHeight="1">
      <c r="A20" s="495" t="s">
        <v>472</v>
      </c>
      <c r="B20" s="702">
        <v>4119</v>
      </c>
      <c r="C20" s="702">
        <v>9065</v>
      </c>
      <c r="D20" s="702">
        <v>22417</v>
      </c>
      <c r="E20" s="702">
        <v>19478</v>
      </c>
      <c r="F20" s="702">
        <v>13392</v>
      </c>
      <c r="G20" s="702">
        <v>24245</v>
      </c>
      <c r="H20" s="702">
        <v>6429</v>
      </c>
      <c r="I20" s="702">
        <v>18373</v>
      </c>
      <c r="J20" s="702">
        <v>3103</v>
      </c>
      <c r="K20" s="702">
        <v>93755</v>
      </c>
      <c r="L20" s="702">
        <v>4</v>
      </c>
      <c r="M20" s="702">
        <v>113261</v>
      </c>
      <c r="N20" s="702">
        <v>1990</v>
      </c>
      <c r="O20" s="702">
        <v>221</v>
      </c>
      <c r="P20" s="702">
        <v>5445</v>
      </c>
      <c r="Q20" s="702">
        <v>0</v>
      </c>
      <c r="R20" s="702">
        <v>335297</v>
      </c>
      <c r="S20" s="703"/>
    </row>
    <row r="21" spans="1:19" ht="24" customHeight="1">
      <c r="A21" s="498" t="s">
        <v>192</v>
      </c>
      <c r="B21" s="515">
        <v>548</v>
      </c>
      <c r="C21" s="515">
        <v>1452</v>
      </c>
      <c r="D21" s="515">
        <v>5346</v>
      </c>
      <c r="E21" s="515">
        <v>3041</v>
      </c>
      <c r="F21" s="515">
        <v>2460</v>
      </c>
      <c r="G21" s="515">
        <v>5900</v>
      </c>
      <c r="H21" s="515">
        <v>1184</v>
      </c>
      <c r="I21" s="515">
        <v>11610</v>
      </c>
      <c r="J21" s="515">
        <v>410</v>
      </c>
      <c r="K21" s="515">
        <v>16770</v>
      </c>
      <c r="L21" s="515">
        <v>2</v>
      </c>
      <c r="M21" s="515">
        <v>32193</v>
      </c>
      <c r="N21" s="515">
        <v>455</v>
      </c>
      <c r="O21" s="515">
        <v>5</v>
      </c>
      <c r="P21" s="515">
        <v>5138</v>
      </c>
      <c r="Q21" s="515">
        <v>0</v>
      </c>
      <c r="R21" s="515">
        <v>86514</v>
      </c>
      <c r="S21" s="516"/>
    </row>
    <row r="22" spans="1:19" ht="24" customHeight="1">
      <c r="A22" s="498" t="s">
        <v>194</v>
      </c>
      <c r="B22" s="515">
        <v>900</v>
      </c>
      <c r="C22" s="515">
        <v>2750</v>
      </c>
      <c r="D22" s="515">
        <v>7367</v>
      </c>
      <c r="E22" s="515">
        <v>5470</v>
      </c>
      <c r="F22" s="515">
        <v>4399</v>
      </c>
      <c r="G22" s="515">
        <v>8523</v>
      </c>
      <c r="H22" s="515">
        <v>2851</v>
      </c>
      <c r="I22" s="515">
        <v>10085</v>
      </c>
      <c r="J22" s="515">
        <v>885</v>
      </c>
      <c r="K22" s="515">
        <v>29758</v>
      </c>
      <c r="L22" s="515">
        <v>214</v>
      </c>
      <c r="M22" s="515">
        <v>39818</v>
      </c>
      <c r="N22" s="515">
        <v>618</v>
      </c>
      <c r="O22" s="515">
        <v>170</v>
      </c>
      <c r="P22" s="515">
        <v>7081</v>
      </c>
      <c r="Q22" s="515">
        <v>0</v>
      </c>
      <c r="R22" s="515">
        <v>120889</v>
      </c>
      <c r="S22" s="516"/>
    </row>
    <row r="23" spans="1:19" ht="24" customHeight="1">
      <c r="A23" s="498" t="s">
        <v>473</v>
      </c>
      <c r="B23" s="515">
        <v>781</v>
      </c>
      <c r="C23" s="515">
        <v>1639</v>
      </c>
      <c r="D23" s="515">
        <v>4704</v>
      </c>
      <c r="E23" s="515">
        <v>3236</v>
      </c>
      <c r="F23" s="515">
        <v>3297</v>
      </c>
      <c r="G23" s="515">
        <v>6265</v>
      </c>
      <c r="H23" s="515">
        <v>1506</v>
      </c>
      <c r="I23" s="515">
        <v>11318</v>
      </c>
      <c r="J23" s="515">
        <v>559</v>
      </c>
      <c r="K23" s="515">
        <v>17930</v>
      </c>
      <c r="L23" s="515">
        <v>0</v>
      </c>
      <c r="M23" s="515">
        <v>30549</v>
      </c>
      <c r="N23" s="515">
        <v>265</v>
      </c>
      <c r="O23" s="515">
        <v>0</v>
      </c>
      <c r="P23" s="515">
        <v>6609</v>
      </c>
      <c r="Q23" s="515">
        <v>0</v>
      </c>
      <c r="R23" s="515">
        <v>88658</v>
      </c>
      <c r="S23" s="516"/>
    </row>
    <row r="24" spans="1:19" ht="24" customHeight="1">
      <c r="A24" s="498" t="s">
        <v>330</v>
      </c>
      <c r="B24" s="515">
        <v>394</v>
      </c>
      <c r="C24" s="515">
        <v>412</v>
      </c>
      <c r="D24" s="515">
        <v>837</v>
      </c>
      <c r="E24" s="515">
        <v>1365</v>
      </c>
      <c r="F24" s="515">
        <v>684</v>
      </c>
      <c r="G24" s="515">
        <v>2150</v>
      </c>
      <c r="H24" s="515">
        <v>504</v>
      </c>
      <c r="I24" s="515">
        <v>3113</v>
      </c>
      <c r="J24" s="515">
        <v>263</v>
      </c>
      <c r="K24" s="515">
        <v>352</v>
      </c>
      <c r="L24" s="515">
        <v>66</v>
      </c>
      <c r="M24" s="515">
        <v>42310</v>
      </c>
      <c r="N24" s="515">
        <v>0</v>
      </c>
      <c r="O24" s="515">
        <v>0</v>
      </c>
      <c r="P24" s="515">
        <v>0</v>
      </c>
      <c r="Q24" s="515">
        <v>0</v>
      </c>
      <c r="R24" s="515">
        <v>52450</v>
      </c>
      <c r="S24" s="516"/>
    </row>
    <row r="25" spans="1:19" ht="24" customHeight="1">
      <c r="A25" s="625" t="s">
        <v>195</v>
      </c>
      <c r="B25" s="632">
        <v>1785</v>
      </c>
      <c r="C25" s="632">
        <v>3834</v>
      </c>
      <c r="D25" s="632">
        <v>9907</v>
      </c>
      <c r="E25" s="632">
        <v>8520</v>
      </c>
      <c r="F25" s="632">
        <v>8724</v>
      </c>
      <c r="G25" s="632">
        <v>14586</v>
      </c>
      <c r="H25" s="632">
        <v>4046</v>
      </c>
      <c r="I25" s="632">
        <v>21626</v>
      </c>
      <c r="J25" s="632">
        <v>1416</v>
      </c>
      <c r="K25" s="632">
        <v>60276</v>
      </c>
      <c r="L25" s="632" t="s">
        <v>136</v>
      </c>
      <c r="M25" s="632">
        <v>94873</v>
      </c>
      <c r="N25" s="632">
        <v>1658</v>
      </c>
      <c r="O25" s="632" t="s">
        <v>136</v>
      </c>
      <c r="P25" s="632">
        <v>12366</v>
      </c>
      <c r="Q25" s="632" t="s">
        <v>136</v>
      </c>
      <c r="R25" s="632">
        <v>243617</v>
      </c>
      <c r="S25" s="633"/>
    </row>
    <row r="26" spans="1:19" ht="24" customHeight="1">
      <c r="A26" s="495" t="s">
        <v>196</v>
      </c>
      <c r="B26" s="702">
        <v>1595</v>
      </c>
      <c r="C26" s="702">
        <v>3106</v>
      </c>
      <c r="D26" s="702">
        <v>10285</v>
      </c>
      <c r="E26" s="702">
        <v>6394</v>
      </c>
      <c r="F26" s="702">
        <v>5576</v>
      </c>
      <c r="G26" s="702">
        <v>7789</v>
      </c>
      <c r="H26" s="702">
        <v>2279</v>
      </c>
      <c r="I26" s="702">
        <v>6578</v>
      </c>
      <c r="J26" s="702">
        <v>1161</v>
      </c>
      <c r="K26" s="702">
        <v>52677</v>
      </c>
      <c r="L26" s="702">
        <v>26</v>
      </c>
      <c r="M26" s="702">
        <v>78406</v>
      </c>
      <c r="N26" s="702">
        <v>1364</v>
      </c>
      <c r="O26" s="702">
        <v>69</v>
      </c>
      <c r="P26" s="702">
        <v>5588</v>
      </c>
      <c r="Q26" s="702">
        <v>98</v>
      </c>
      <c r="R26" s="702">
        <v>182991</v>
      </c>
      <c r="S26" s="732"/>
    </row>
    <row r="27" spans="1:19" ht="24" customHeight="1">
      <c r="A27" s="498" t="s">
        <v>197</v>
      </c>
      <c r="B27" s="515">
        <v>1317</v>
      </c>
      <c r="C27" s="515">
        <v>3773</v>
      </c>
      <c r="D27" s="515">
        <v>6941</v>
      </c>
      <c r="E27" s="515">
        <v>7230</v>
      </c>
      <c r="F27" s="515">
        <v>6435</v>
      </c>
      <c r="G27" s="515">
        <v>9893</v>
      </c>
      <c r="H27" s="515">
        <v>2558</v>
      </c>
      <c r="I27" s="515">
        <v>7235</v>
      </c>
      <c r="J27" s="515">
        <v>945</v>
      </c>
      <c r="K27" s="515">
        <v>70081</v>
      </c>
      <c r="L27" s="515">
        <v>939</v>
      </c>
      <c r="M27" s="515">
        <v>78354</v>
      </c>
      <c r="N27" s="515">
        <v>1408</v>
      </c>
      <c r="O27" s="515" t="s">
        <v>136</v>
      </c>
      <c r="P27" s="515">
        <v>6754</v>
      </c>
      <c r="Q27" s="515">
        <v>0</v>
      </c>
      <c r="R27" s="515">
        <v>203863</v>
      </c>
      <c r="S27" s="516"/>
    </row>
    <row r="28" spans="1:19" ht="24" customHeight="1">
      <c r="A28" s="498" t="s">
        <v>198</v>
      </c>
      <c r="B28" s="515">
        <v>36</v>
      </c>
      <c r="C28" s="515">
        <v>206</v>
      </c>
      <c r="D28" s="515">
        <v>277</v>
      </c>
      <c r="E28" s="515">
        <v>214</v>
      </c>
      <c r="F28" s="515">
        <v>377</v>
      </c>
      <c r="G28" s="515">
        <v>590</v>
      </c>
      <c r="H28" s="515">
        <v>172</v>
      </c>
      <c r="I28" s="515">
        <v>326</v>
      </c>
      <c r="J28" s="515">
        <v>36</v>
      </c>
      <c r="K28" s="515">
        <v>3413</v>
      </c>
      <c r="L28" s="515">
        <v>82</v>
      </c>
      <c r="M28" s="515">
        <v>10561</v>
      </c>
      <c r="N28" s="515">
        <v>81</v>
      </c>
      <c r="O28" s="515">
        <v>0</v>
      </c>
      <c r="P28" s="515">
        <v>968</v>
      </c>
      <c r="Q28" s="515">
        <v>100</v>
      </c>
      <c r="R28" s="515">
        <v>17439</v>
      </c>
      <c r="S28" s="516"/>
    </row>
    <row r="29" spans="1:19" ht="24" customHeight="1">
      <c r="A29" s="498" t="s">
        <v>199</v>
      </c>
      <c r="B29" s="515">
        <v>2149</v>
      </c>
      <c r="C29" s="515">
        <v>5601</v>
      </c>
      <c r="D29" s="515">
        <v>12641</v>
      </c>
      <c r="E29" s="515">
        <v>13652</v>
      </c>
      <c r="F29" s="515">
        <v>9522</v>
      </c>
      <c r="G29" s="515">
        <v>15502</v>
      </c>
      <c r="H29" s="515">
        <v>4695</v>
      </c>
      <c r="I29" s="515">
        <v>17581</v>
      </c>
      <c r="J29" s="515">
        <v>1271</v>
      </c>
      <c r="K29" s="515">
        <v>70865</v>
      </c>
      <c r="L29" s="515">
        <v>440</v>
      </c>
      <c r="M29" s="515">
        <v>121035</v>
      </c>
      <c r="N29" s="515">
        <v>1511</v>
      </c>
      <c r="O29" s="515">
        <v>12</v>
      </c>
      <c r="P29" s="515">
        <v>16861</v>
      </c>
      <c r="Q29" s="515">
        <v>0</v>
      </c>
      <c r="R29" s="515">
        <v>293338</v>
      </c>
      <c r="S29" s="516"/>
    </row>
    <row r="30" spans="1:19" ht="24" customHeight="1">
      <c r="A30" s="625" t="s">
        <v>200</v>
      </c>
      <c r="B30" s="632">
        <v>869</v>
      </c>
      <c r="C30" s="632">
        <v>1998</v>
      </c>
      <c r="D30" s="632">
        <v>8413</v>
      </c>
      <c r="E30" s="632">
        <v>5564</v>
      </c>
      <c r="F30" s="632">
        <v>5979</v>
      </c>
      <c r="G30" s="632">
        <v>11649</v>
      </c>
      <c r="H30" s="632">
        <v>3758</v>
      </c>
      <c r="I30" s="632">
        <v>5125</v>
      </c>
      <c r="J30" s="632">
        <v>884</v>
      </c>
      <c r="K30" s="632">
        <v>38362</v>
      </c>
      <c r="L30" s="632">
        <v>1004</v>
      </c>
      <c r="M30" s="632">
        <v>70770</v>
      </c>
      <c r="N30" s="632">
        <v>1121</v>
      </c>
      <c r="O30" s="632">
        <v>95</v>
      </c>
      <c r="P30" s="632">
        <v>5909</v>
      </c>
      <c r="Q30" s="632">
        <v>15518</v>
      </c>
      <c r="R30" s="632">
        <v>177018</v>
      </c>
      <c r="S30" s="633"/>
    </row>
    <row r="31" spans="1:19" ht="24" customHeight="1">
      <c r="A31" s="495" t="s">
        <v>201</v>
      </c>
      <c r="B31" s="513">
        <v>833</v>
      </c>
      <c r="C31" s="513">
        <v>1997</v>
      </c>
      <c r="D31" s="513">
        <v>4923</v>
      </c>
      <c r="E31" s="513">
        <v>4044</v>
      </c>
      <c r="F31" s="513">
        <v>3364</v>
      </c>
      <c r="G31" s="513">
        <v>6496</v>
      </c>
      <c r="H31" s="513">
        <v>1920</v>
      </c>
      <c r="I31" s="513">
        <v>5380</v>
      </c>
      <c r="J31" s="513">
        <v>542</v>
      </c>
      <c r="K31" s="513">
        <v>29644</v>
      </c>
      <c r="L31" s="513">
        <v>162</v>
      </c>
      <c r="M31" s="513">
        <v>26752</v>
      </c>
      <c r="N31" s="513">
        <v>500</v>
      </c>
      <c r="O31" s="513">
        <v>0</v>
      </c>
      <c r="P31" s="513">
        <v>5672</v>
      </c>
      <c r="Q31" s="513">
        <v>12</v>
      </c>
      <c r="R31" s="513">
        <v>92241</v>
      </c>
      <c r="S31" s="514"/>
    </row>
    <row r="32" spans="1:19" ht="24" customHeight="1">
      <c r="A32" s="498" t="s">
        <v>474</v>
      </c>
      <c r="B32" s="515">
        <v>378</v>
      </c>
      <c r="C32" s="515">
        <v>744</v>
      </c>
      <c r="D32" s="515">
        <v>1880</v>
      </c>
      <c r="E32" s="515">
        <v>1578</v>
      </c>
      <c r="F32" s="515">
        <v>1517</v>
      </c>
      <c r="G32" s="515">
        <v>3735</v>
      </c>
      <c r="H32" s="515">
        <v>1095</v>
      </c>
      <c r="I32" s="515">
        <v>2109</v>
      </c>
      <c r="J32" s="515">
        <v>242</v>
      </c>
      <c r="K32" s="515">
        <v>16001</v>
      </c>
      <c r="L32" s="515">
        <v>160</v>
      </c>
      <c r="M32" s="515">
        <v>19900</v>
      </c>
      <c r="N32" s="515">
        <v>253</v>
      </c>
      <c r="O32" s="515">
        <v>0</v>
      </c>
      <c r="P32" s="515">
        <v>3872</v>
      </c>
      <c r="Q32" s="515">
        <v>55</v>
      </c>
      <c r="R32" s="515">
        <v>53519</v>
      </c>
      <c r="S32" s="516"/>
    </row>
    <row r="33" spans="1:23" ht="24" customHeight="1">
      <c r="A33" s="498" t="s">
        <v>202</v>
      </c>
      <c r="B33" s="515">
        <v>1134</v>
      </c>
      <c r="C33" s="515">
        <v>3382</v>
      </c>
      <c r="D33" s="515">
        <v>9123</v>
      </c>
      <c r="E33" s="515">
        <v>4998</v>
      </c>
      <c r="F33" s="515">
        <v>5752</v>
      </c>
      <c r="G33" s="515">
        <v>11559</v>
      </c>
      <c r="H33" s="515">
        <v>2616</v>
      </c>
      <c r="I33" s="515">
        <v>42065</v>
      </c>
      <c r="J33" s="515">
        <v>627</v>
      </c>
      <c r="K33" s="515">
        <v>36337</v>
      </c>
      <c r="L33" s="515">
        <v>110</v>
      </c>
      <c r="M33" s="515">
        <v>57240</v>
      </c>
      <c r="N33" s="515">
        <v>992</v>
      </c>
      <c r="O33" s="515">
        <v>208</v>
      </c>
      <c r="P33" s="515">
        <v>5670</v>
      </c>
      <c r="Q33" s="515">
        <v>47</v>
      </c>
      <c r="R33" s="515">
        <v>181860</v>
      </c>
      <c r="S33" s="516"/>
    </row>
    <row r="34" spans="1:23" ht="24" customHeight="1">
      <c r="A34" s="498" t="s">
        <v>203</v>
      </c>
      <c r="B34" s="515">
        <v>516</v>
      </c>
      <c r="C34" s="515">
        <v>1384</v>
      </c>
      <c r="D34" s="515">
        <v>4727</v>
      </c>
      <c r="E34" s="515">
        <v>2713</v>
      </c>
      <c r="F34" s="515">
        <v>3064</v>
      </c>
      <c r="G34" s="515">
        <v>5904</v>
      </c>
      <c r="H34" s="515">
        <v>1465</v>
      </c>
      <c r="I34" s="515">
        <v>30004</v>
      </c>
      <c r="J34" s="515">
        <v>273</v>
      </c>
      <c r="K34" s="515">
        <v>26709</v>
      </c>
      <c r="L34" s="515">
        <v>40</v>
      </c>
      <c r="M34" s="515">
        <v>31475</v>
      </c>
      <c r="N34" s="515">
        <v>475</v>
      </c>
      <c r="O34" s="515">
        <v>26</v>
      </c>
      <c r="P34" s="515">
        <v>6276</v>
      </c>
      <c r="Q34" s="515">
        <v>38</v>
      </c>
      <c r="R34" s="515">
        <v>115089</v>
      </c>
      <c r="S34" s="516"/>
    </row>
    <row r="35" spans="1:23" ht="24" customHeight="1">
      <c r="A35" s="625" t="s">
        <v>205</v>
      </c>
      <c r="B35" s="632">
        <v>1090</v>
      </c>
      <c r="C35" s="632">
        <v>2891</v>
      </c>
      <c r="D35" s="632">
        <v>6313</v>
      </c>
      <c r="E35" s="632">
        <v>6372</v>
      </c>
      <c r="F35" s="632">
        <v>6317</v>
      </c>
      <c r="G35" s="632">
        <v>11636</v>
      </c>
      <c r="H35" s="632">
        <v>3274</v>
      </c>
      <c r="I35" s="632">
        <v>16617</v>
      </c>
      <c r="J35" s="632">
        <v>840</v>
      </c>
      <c r="K35" s="632">
        <v>26406</v>
      </c>
      <c r="L35" s="632">
        <v>115</v>
      </c>
      <c r="M35" s="632">
        <v>81912</v>
      </c>
      <c r="N35" s="632">
        <v>1781</v>
      </c>
      <c r="O35" s="632">
        <v>0</v>
      </c>
      <c r="P35" s="632">
        <v>8074</v>
      </c>
      <c r="Q35" s="632">
        <v>253</v>
      </c>
      <c r="R35" s="632">
        <v>173891</v>
      </c>
      <c r="S35" s="633"/>
    </row>
    <row r="36" spans="1:23" ht="24" customHeight="1">
      <c r="A36" s="495" t="s">
        <v>269</v>
      </c>
      <c r="B36" s="513">
        <v>18</v>
      </c>
      <c r="C36" s="513">
        <v>43</v>
      </c>
      <c r="D36" s="513">
        <v>99</v>
      </c>
      <c r="E36" s="513">
        <v>88</v>
      </c>
      <c r="F36" s="513">
        <v>217</v>
      </c>
      <c r="G36" s="513">
        <v>330</v>
      </c>
      <c r="H36" s="513">
        <v>99</v>
      </c>
      <c r="I36" s="513">
        <v>1419</v>
      </c>
      <c r="J36" s="513">
        <v>9</v>
      </c>
      <c r="K36" s="513">
        <v>901</v>
      </c>
      <c r="L36" s="513">
        <v>0</v>
      </c>
      <c r="M36" s="513">
        <v>2291</v>
      </c>
      <c r="N36" s="513">
        <v>0</v>
      </c>
      <c r="O36" s="513">
        <v>0</v>
      </c>
      <c r="P36" s="513">
        <v>189</v>
      </c>
      <c r="Q36" s="513">
        <v>240</v>
      </c>
      <c r="R36" s="513">
        <v>5943</v>
      </c>
      <c r="S36" s="514"/>
    </row>
    <row r="37" spans="1:23" ht="24" customHeight="1">
      <c r="A37" s="498" t="s">
        <v>207</v>
      </c>
      <c r="B37" s="515">
        <v>39</v>
      </c>
      <c r="C37" s="515">
        <v>14</v>
      </c>
      <c r="D37" s="515">
        <v>14</v>
      </c>
      <c r="E37" s="515">
        <v>32</v>
      </c>
      <c r="F37" s="515">
        <v>60</v>
      </c>
      <c r="G37" s="515">
        <v>102</v>
      </c>
      <c r="H37" s="515">
        <v>18</v>
      </c>
      <c r="I37" s="515">
        <v>200</v>
      </c>
      <c r="J37" s="515">
        <v>11</v>
      </c>
      <c r="K37" s="515">
        <v>1255</v>
      </c>
      <c r="L37" s="515">
        <v>0</v>
      </c>
      <c r="M37" s="515">
        <v>0</v>
      </c>
      <c r="N37" s="515">
        <v>0</v>
      </c>
      <c r="O37" s="515">
        <v>0</v>
      </c>
      <c r="P37" s="515">
        <v>0</v>
      </c>
      <c r="Q37" s="515">
        <v>0</v>
      </c>
      <c r="R37" s="515">
        <v>1745</v>
      </c>
      <c r="S37" s="516"/>
    </row>
    <row r="38" spans="1:23" ht="24" customHeight="1">
      <c r="A38" s="498" t="s">
        <v>211</v>
      </c>
      <c r="B38" s="688">
        <v>317</v>
      </c>
      <c r="C38" s="688">
        <v>789</v>
      </c>
      <c r="D38" s="688">
        <v>2184</v>
      </c>
      <c r="E38" s="688">
        <v>1283</v>
      </c>
      <c r="F38" s="688">
        <v>1316</v>
      </c>
      <c r="G38" s="688">
        <v>2688</v>
      </c>
      <c r="H38" s="688">
        <v>901</v>
      </c>
      <c r="I38" s="688">
        <v>13880</v>
      </c>
      <c r="J38" s="688">
        <v>275</v>
      </c>
      <c r="K38" s="688">
        <v>20318</v>
      </c>
      <c r="L38" s="688">
        <v>366</v>
      </c>
      <c r="M38" s="688">
        <v>36355</v>
      </c>
      <c r="N38" s="688">
        <v>410</v>
      </c>
      <c r="O38" s="688">
        <v>0</v>
      </c>
      <c r="P38" s="688">
        <v>4332</v>
      </c>
      <c r="Q38" s="688">
        <v>386</v>
      </c>
      <c r="R38" s="688">
        <f>SUM(B38:Q38)</f>
        <v>85800</v>
      </c>
      <c r="S38" s="781"/>
    </row>
    <row r="39" spans="1:23" ht="24" customHeight="1">
      <c r="A39" s="787" t="s">
        <v>265</v>
      </c>
      <c r="B39" s="515">
        <v>762</v>
      </c>
      <c r="C39" s="515">
        <v>1593</v>
      </c>
      <c r="D39" s="515">
        <v>4779</v>
      </c>
      <c r="E39" s="515">
        <v>3417</v>
      </c>
      <c r="F39" s="515">
        <v>3647</v>
      </c>
      <c r="G39" s="515">
        <v>6961</v>
      </c>
      <c r="H39" s="515">
        <v>1706</v>
      </c>
      <c r="I39" s="515">
        <v>5873</v>
      </c>
      <c r="J39" s="515">
        <v>454</v>
      </c>
      <c r="K39" s="515">
        <v>30513</v>
      </c>
      <c r="L39" s="515">
        <v>0</v>
      </c>
      <c r="M39" s="515">
        <v>44766</v>
      </c>
      <c r="N39" s="515">
        <v>0</v>
      </c>
      <c r="O39" s="515">
        <v>0</v>
      </c>
      <c r="P39" s="515">
        <v>4150</v>
      </c>
      <c r="Q39" s="515">
        <v>0</v>
      </c>
      <c r="R39" s="515">
        <v>108621</v>
      </c>
      <c r="S39" s="516"/>
    </row>
    <row r="40" spans="1:23" ht="24" customHeight="1">
      <c r="A40" s="498" t="s">
        <v>216</v>
      </c>
      <c r="B40" s="515">
        <v>372</v>
      </c>
      <c r="C40" s="515">
        <v>238</v>
      </c>
      <c r="D40" s="515">
        <v>389</v>
      </c>
      <c r="E40" s="515">
        <v>302</v>
      </c>
      <c r="F40" s="515">
        <v>244</v>
      </c>
      <c r="G40" s="515">
        <v>250</v>
      </c>
      <c r="H40" s="515">
        <v>85</v>
      </c>
      <c r="I40" s="515">
        <v>602</v>
      </c>
      <c r="J40" s="515">
        <v>70</v>
      </c>
      <c r="K40" s="515">
        <v>5744</v>
      </c>
      <c r="L40" s="515">
        <v>84</v>
      </c>
      <c r="M40" s="515">
        <v>1278</v>
      </c>
      <c r="N40" s="515">
        <v>7</v>
      </c>
      <c r="O40" s="515">
        <v>3</v>
      </c>
      <c r="P40" s="515">
        <v>349</v>
      </c>
      <c r="Q40" s="515">
        <v>146</v>
      </c>
      <c r="R40" s="515">
        <v>10163</v>
      </c>
      <c r="S40" s="516" t="s">
        <v>533</v>
      </c>
    </row>
    <row r="41" spans="1:23" ht="24" customHeight="1">
      <c r="A41" s="495" t="s">
        <v>208</v>
      </c>
      <c r="B41" s="513">
        <v>1979</v>
      </c>
      <c r="C41" s="513">
        <v>4586</v>
      </c>
      <c r="D41" s="513">
        <v>8038</v>
      </c>
      <c r="E41" s="513">
        <v>9478</v>
      </c>
      <c r="F41" s="513">
        <v>7725</v>
      </c>
      <c r="G41" s="513">
        <v>15107</v>
      </c>
      <c r="H41" s="513">
        <v>3409</v>
      </c>
      <c r="I41" s="513">
        <v>6096</v>
      </c>
      <c r="J41" s="513">
        <v>1210</v>
      </c>
      <c r="K41" s="513">
        <v>56780</v>
      </c>
      <c r="L41" s="513">
        <v>1067</v>
      </c>
      <c r="M41" s="513">
        <v>94304</v>
      </c>
      <c r="N41" s="513">
        <v>1401</v>
      </c>
      <c r="O41" s="513">
        <v>38</v>
      </c>
      <c r="P41" s="513">
        <v>14049</v>
      </c>
      <c r="Q41" s="513">
        <v>7586</v>
      </c>
      <c r="R41" s="513">
        <v>232853</v>
      </c>
      <c r="S41" s="514"/>
    </row>
    <row r="42" spans="1:23" ht="24" customHeight="1">
      <c r="A42" s="804" t="s">
        <v>209</v>
      </c>
      <c r="B42" s="515">
        <v>229</v>
      </c>
      <c r="C42" s="515">
        <v>559</v>
      </c>
      <c r="D42" s="515">
        <v>1239</v>
      </c>
      <c r="E42" s="515">
        <v>874</v>
      </c>
      <c r="F42" s="515">
        <v>1012</v>
      </c>
      <c r="G42" s="515">
        <v>1785</v>
      </c>
      <c r="H42" s="515">
        <v>416</v>
      </c>
      <c r="I42" s="515">
        <v>1012</v>
      </c>
      <c r="J42" s="515">
        <v>133</v>
      </c>
      <c r="K42" s="515">
        <v>11251</v>
      </c>
      <c r="L42" s="515">
        <v>19</v>
      </c>
      <c r="M42" s="515">
        <v>14706</v>
      </c>
      <c r="N42" s="515">
        <v>324</v>
      </c>
      <c r="O42" s="515">
        <v>0</v>
      </c>
      <c r="P42" s="515">
        <v>1506</v>
      </c>
      <c r="Q42" s="515">
        <v>2463</v>
      </c>
      <c r="R42" s="515">
        <v>37528</v>
      </c>
      <c r="S42" s="516" t="s">
        <v>556</v>
      </c>
    </row>
    <row r="43" spans="1:23" ht="24" customHeight="1">
      <c r="A43" s="804" t="s">
        <v>212</v>
      </c>
      <c r="B43" s="515">
        <v>1327</v>
      </c>
      <c r="C43" s="515">
        <v>320</v>
      </c>
      <c r="D43" s="515">
        <v>1213</v>
      </c>
      <c r="E43" s="515">
        <v>1116</v>
      </c>
      <c r="F43" s="515">
        <v>724</v>
      </c>
      <c r="G43" s="515">
        <v>878</v>
      </c>
      <c r="H43" s="515">
        <v>228</v>
      </c>
      <c r="I43" s="515">
        <v>4961</v>
      </c>
      <c r="J43" s="515">
        <v>43</v>
      </c>
      <c r="K43" s="515">
        <v>5587</v>
      </c>
      <c r="L43" s="515">
        <v>31</v>
      </c>
      <c r="M43" s="515">
        <v>14918</v>
      </c>
      <c r="N43" s="515">
        <v>271</v>
      </c>
      <c r="O43" s="515">
        <v>0</v>
      </c>
      <c r="P43" s="515">
        <v>1524</v>
      </c>
      <c r="Q43" s="515">
        <v>1945</v>
      </c>
      <c r="R43" s="515">
        <v>35086</v>
      </c>
      <c r="S43" s="516"/>
    </row>
    <row r="44" spans="1:23" ht="24" customHeight="1">
      <c r="A44" s="804" t="s">
        <v>210</v>
      </c>
      <c r="B44" s="515">
        <v>974</v>
      </c>
      <c r="C44" s="515">
        <v>2295</v>
      </c>
      <c r="D44" s="515">
        <v>6433</v>
      </c>
      <c r="E44" s="515">
        <v>5373</v>
      </c>
      <c r="F44" s="515">
        <v>4479</v>
      </c>
      <c r="G44" s="515">
        <v>7325</v>
      </c>
      <c r="H44" s="515">
        <v>2127</v>
      </c>
      <c r="I44" s="515">
        <v>4529</v>
      </c>
      <c r="J44" s="515">
        <v>969</v>
      </c>
      <c r="K44" s="515">
        <v>29573</v>
      </c>
      <c r="L44" s="515">
        <v>287</v>
      </c>
      <c r="M44" s="515">
        <v>47083</v>
      </c>
      <c r="N44" s="515">
        <v>1165</v>
      </c>
      <c r="O44" s="515">
        <v>594</v>
      </c>
      <c r="P44" s="515">
        <v>4771</v>
      </c>
      <c r="Q44" s="515">
        <v>5854</v>
      </c>
      <c r="R44" s="515">
        <v>123831</v>
      </c>
      <c r="S44" s="516"/>
    </row>
    <row r="45" spans="1:23" ht="24" customHeight="1" thickBot="1">
      <c r="A45" s="837" t="s">
        <v>213</v>
      </c>
      <c r="B45" s="895">
        <v>2071</v>
      </c>
      <c r="C45" s="895">
        <v>5930</v>
      </c>
      <c r="D45" s="895">
        <v>11626</v>
      </c>
      <c r="E45" s="895">
        <v>10723</v>
      </c>
      <c r="F45" s="895">
        <v>11971</v>
      </c>
      <c r="G45" s="895">
        <v>19632</v>
      </c>
      <c r="H45" s="895">
        <v>5470</v>
      </c>
      <c r="I45" s="895">
        <v>25967</v>
      </c>
      <c r="J45" s="895">
        <v>1039</v>
      </c>
      <c r="K45" s="895">
        <v>48196</v>
      </c>
      <c r="L45" s="895">
        <v>64</v>
      </c>
      <c r="M45" s="895">
        <v>67016</v>
      </c>
      <c r="N45" s="895">
        <v>1172</v>
      </c>
      <c r="O45" s="895">
        <v>0</v>
      </c>
      <c r="P45" s="895">
        <v>10112</v>
      </c>
      <c r="Q45" s="895">
        <v>25526</v>
      </c>
      <c r="R45" s="895">
        <v>246515</v>
      </c>
      <c r="S45" s="896"/>
    </row>
    <row r="46" spans="1:23" ht="24" customHeight="1" thickBot="1">
      <c r="A46" s="837" t="s">
        <v>48</v>
      </c>
      <c r="B46" s="821">
        <v>62927</v>
      </c>
      <c r="C46" s="821">
        <v>153017</v>
      </c>
      <c r="D46" s="821">
        <v>323277</v>
      </c>
      <c r="E46" s="821">
        <v>305062</v>
      </c>
      <c r="F46" s="821">
        <v>257655</v>
      </c>
      <c r="G46" s="821">
        <v>468300</v>
      </c>
      <c r="H46" s="821">
        <v>123412</v>
      </c>
      <c r="I46" s="821">
        <v>466633</v>
      </c>
      <c r="J46" s="821">
        <v>43927</v>
      </c>
      <c r="K46" s="821">
        <v>1771817</v>
      </c>
      <c r="L46" s="821">
        <v>24488</v>
      </c>
      <c r="M46" s="821">
        <v>2834118</v>
      </c>
      <c r="N46" s="821">
        <v>47521</v>
      </c>
      <c r="O46" s="821">
        <v>7371</v>
      </c>
      <c r="P46" s="821">
        <v>357394</v>
      </c>
      <c r="Q46" s="821">
        <v>183778</v>
      </c>
      <c r="R46" s="821">
        <v>7430697</v>
      </c>
      <c r="S46" s="836"/>
    </row>
    <row r="47" spans="1:23" ht="24" customHeight="1">
      <c r="A47" s="843" t="s">
        <v>214</v>
      </c>
      <c r="B47" s="897">
        <v>12</v>
      </c>
      <c r="C47" s="897">
        <v>32</v>
      </c>
      <c r="D47" s="897">
        <v>30</v>
      </c>
      <c r="E47" s="897">
        <v>145</v>
      </c>
      <c r="F47" s="897">
        <v>28</v>
      </c>
      <c r="G47" s="897">
        <v>6</v>
      </c>
      <c r="H47" s="897">
        <v>19</v>
      </c>
      <c r="I47" s="897">
        <v>5</v>
      </c>
      <c r="J47" s="897">
        <v>2</v>
      </c>
      <c r="K47" s="897">
        <v>20</v>
      </c>
      <c r="L47" s="897">
        <v>19</v>
      </c>
      <c r="M47" s="897">
        <v>0</v>
      </c>
      <c r="N47" s="897">
        <v>0</v>
      </c>
      <c r="O47" s="897">
        <v>0</v>
      </c>
      <c r="P47" s="897">
        <v>77</v>
      </c>
      <c r="Q47" s="897">
        <v>8</v>
      </c>
      <c r="R47" s="897">
        <v>403</v>
      </c>
      <c r="S47" s="898"/>
    </row>
    <row r="48" spans="1:23" ht="24" customHeight="1">
      <c r="A48" s="804" t="s">
        <v>215</v>
      </c>
      <c r="B48" s="899">
        <v>100</v>
      </c>
      <c r="C48" s="899">
        <v>418</v>
      </c>
      <c r="D48" s="899">
        <v>504</v>
      </c>
      <c r="E48" s="899">
        <v>669</v>
      </c>
      <c r="F48" s="899">
        <v>825</v>
      </c>
      <c r="G48" s="899">
        <v>189</v>
      </c>
      <c r="H48" s="899">
        <v>107</v>
      </c>
      <c r="I48" s="899">
        <v>3074</v>
      </c>
      <c r="J48" s="899">
        <v>37</v>
      </c>
      <c r="K48" s="899">
        <v>26017</v>
      </c>
      <c r="L48" s="899">
        <v>0</v>
      </c>
      <c r="M48" s="899">
        <v>0</v>
      </c>
      <c r="N48" s="899">
        <v>0</v>
      </c>
      <c r="O48" s="899">
        <v>0</v>
      </c>
      <c r="P48" s="899">
        <v>5236</v>
      </c>
      <c r="Q48" s="899">
        <v>0</v>
      </c>
      <c r="R48" s="899">
        <v>37176</v>
      </c>
      <c r="S48" s="900"/>
      <c r="W48" s="57"/>
    </row>
    <row r="49" spans="1:19" ht="24" customHeight="1" thickBot="1">
      <c r="A49" s="837" t="s">
        <v>244</v>
      </c>
      <c r="B49" s="901">
        <v>5958</v>
      </c>
      <c r="C49" s="901">
        <v>8314</v>
      </c>
      <c r="D49" s="901">
        <v>14231</v>
      </c>
      <c r="E49" s="901">
        <v>22193</v>
      </c>
      <c r="F49" s="901">
        <v>13495</v>
      </c>
      <c r="G49" s="901">
        <v>11328</v>
      </c>
      <c r="H49" s="901">
        <v>5837</v>
      </c>
      <c r="I49" s="901">
        <v>12876</v>
      </c>
      <c r="J49" s="901">
        <v>2556</v>
      </c>
      <c r="K49" s="901">
        <v>31258</v>
      </c>
      <c r="L49" s="901">
        <v>5947</v>
      </c>
      <c r="M49" s="901">
        <v>46575</v>
      </c>
      <c r="N49" s="901">
        <v>0</v>
      </c>
      <c r="O49" s="901">
        <v>275</v>
      </c>
      <c r="P49" s="901">
        <v>791</v>
      </c>
      <c r="Q49" s="901">
        <v>5819</v>
      </c>
      <c r="R49" s="901">
        <v>187453</v>
      </c>
      <c r="S49" s="902"/>
    </row>
    <row r="50" spans="1:19" ht="24" customHeight="1" thickBot="1">
      <c r="A50" s="851" t="s">
        <v>144</v>
      </c>
      <c r="B50" s="808">
        <f>SUM(B47:B49)</f>
        <v>6070</v>
      </c>
      <c r="C50" s="808">
        <f t="shared" ref="C50:R50" si="0">SUM(C47:C49)</f>
        <v>8764</v>
      </c>
      <c r="D50" s="808">
        <f t="shared" si="0"/>
        <v>14765</v>
      </c>
      <c r="E50" s="808">
        <f t="shared" si="0"/>
        <v>23007</v>
      </c>
      <c r="F50" s="808">
        <f t="shared" si="0"/>
        <v>14348</v>
      </c>
      <c r="G50" s="808">
        <f t="shared" si="0"/>
        <v>11523</v>
      </c>
      <c r="H50" s="808">
        <f t="shared" si="0"/>
        <v>5963</v>
      </c>
      <c r="I50" s="808">
        <f t="shared" si="0"/>
        <v>15955</v>
      </c>
      <c r="J50" s="808">
        <f t="shared" si="0"/>
        <v>2595</v>
      </c>
      <c r="K50" s="808">
        <f t="shared" si="0"/>
        <v>57295</v>
      </c>
      <c r="L50" s="808">
        <f t="shared" si="0"/>
        <v>5966</v>
      </c>
      <c r="M50" s="808">
        <f t="shared" si="0"/>
        <v>46575</v>
      </c>
      <c r="N50" s="808">
        <f t="shared" si="0"/>
        <v>0</v>
      </c>
      <c r="O50" s="808">
        <f t="shared" si="0"/>
        <v>275</v>
      </c>
      <c r="P50" s="808">
        <f t="shared" si="0"/>
        <v>6104</v>
      </c>
      <c r="Q50" s="808">
        <f t="shared" si="0"/>
        <v>5827</v>
      </c>
      <c r="R50" s="808">
        <f t="shared" si="0"/>
        <v>225032</v>
      </c>
      <c r="S50" s="827"/>
    </row>
    <row r="51" spans="1:19" ht="24" customHeight="1" thickBot="1">
      <c r="A51" s="837" t="s">
        <v>11</v>
      </c>
      <c r="B51" s="821">
        <f>B46+B50</f>
        <v>68997</v>
      </c>
      <c r="C51" s="821">
        <f t="shared" ref="C51:R51" si="1">C46+C50</f>
        <v>161781</v>
      </c>
      <c r="D51" s="821">
        <f t="shared" si="1"/>
        <v>338042</v>
      </c>
      <c r="E51" s="821">
        <f t="shared" si="1"/>
        <v>328069</v>
      </c>
      <c r="F51" s="821">
        <f t="shared" si="1"/>
        <v>272003</v>
      </c>
      <c r="G51" s="821">
        <f t="shared" si="1"/>
        <v>479823</v>
      </c>
      <c r="H51" s="821">
        <f t="shared" si="1"/>
        <v>129375</v>
      </c>
      <c r="I51" s="821">
        <f t="shared" si="1"/>
        <v>482588</v>
      </c>
      <c r="J51" s="821">
        <f t="shared" si="1"/>
        <v>46522</v>
      </c>
      <c r="K51" s="821">
        <f t="shared" si="1"/>
        <v>1829112</v>
      </c>
      <c r="L51" s="821">
        <f t="shared" si="1"/>
        <v>30454</v>
      </c>
      <c r="M51" s="821">
        <f t="shared" si="1"/>
        <v>2880693</v>
      </c>
      <c r="N51" s="821">
        <f t="shared" si="1"/>
        <v>47521</v>
      </c>
      <c r="O51" s="821">
        <f t="shared" si="1"/>
        <v>7646</v>
      </c>
      <c r="P51" s="821">
        <f t="shared" si="1"/>
        <v>363498</v>
      </c>
      <c r="Q51" s="821">
        <f t="shared" si="1"/>
        <v>189605</v>
      </c>
      <c r="R51" s="821">
        <f t="shared" si="1"/>
        <v>7655729</v>
      </c>
      <c r="S51" s="836"/>
    </row>
    <row r="52" spans="1:19">
      <c r="A52" s="438"/>
      <c r="B52" s="252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</row>
  </sheetData>
  <mergeCells count="2">
    <mergeCell ref="B2:L2"/>
    <mergeCell ref="A2:A4"/>
  </mergeCells>
  <phoneticPr fontId="2"/>
  <pageMargins left="0.78740157480314965" right="0.78740157480314965" top="0.78740157480314965" bottom="0.78740157480314965" header="0.51181102362204722" footer="0.51181102362204722"/>
  <pageSetup paperSize="9" scale="64" firstPageNumber="40" fitToWidth="2" orientation="portrait" useFirstPageNumber="1" r:id="rId1"/>
  <headerFooter alignWithMargins="0">
    <oddFooter>&amp;C&amp;"ＭＳ 明朝,標準"&amp;18&amp;P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G51"/>
  <sheetViews>
    <sheetView view="pageBreakPreview" topLeftCell="A2" zoomScale="80" zoomScaleNormal="80" zoomScaleSheetLayoutView="80" workbookViewId="0">
      <pane xSplit="1" ySplit="3" topLeftCell="B31" activePane="bottomRight" state="frozen"/>
      <selection activeCell="A2" sqref="A2"/>
      <selection pane="topRight" activeCell="B2" sqref="B2"/>
      <selection pane="bottomLeft" activeCell="A5" sqref="A5"/>
      <selection pane="bottomRight" activeCell="M41" sqref="M41"/>
    </sheetView>
  </sheetViews>
  <sheetFormatPr defaultColWidth="9" defaultRowHeight="13"/>
  <cols>
    <col min="1" max="1" width="10.6328125" style="12" customWidth="1"/>
    <col min="2" max="2" width="23.08984375" style="1" bestFit="1" customWidth="1"/>
    <col min="3" max="5" width="8.36328125" style="1" customWidth="1"/>
    <col min="6" max="6" width="11.36328125" style="1" customWidth="1"/>
    <col min="7" max="7" width="6.453125" style="1" customWidth="1"/>
    <col min="8" max="8" width="27.90625" style="1" customWidth="1"/>
    <col min="9" max="9" width="9.36328125" style="1" customWidth="1"/>
    <col min="10" max="10" width="11.6328125" style="1" bestFit="1" customWidth="1"/>
    <col min="11" max="12" width="7.7265625" style="1" customWidth="1"/>
    <col min="13" max="13" width="9.36328125" style="1" customWidth="1"/>
    <col min="14" max="14" width="61.6328125" style="1" customWidth="1"/>
    <col min="15" max="16384" width="9" style="1"/>
  </cols>
  <sheetData>
    <row r="1" spans="1:189" ht="14.5" thickBot="1">
      <c r="A1" s="195" t="s">
        <v>504</v>
      </c>
      <c r="B1" s="196"/>
      <c r="N1" s="12" t="str">
        <f>貸出サービス概況!AA1</f>
        <v>令和6年</v>
      </c>
    </row>
    <row r="2" spans="1:189" ht="14.15" customHeight="1">
      <c r="A2" s="1076" t="s">
        <v>0</v>
      </c>
      <c r="B2" s="1085" t="s">
        <v>59</v>
      </c>
      <c r="C2" s="1086"/>
      <c r="D2" s="1086"/>
      <c r="E2" s="1086"/>
      <c r="F2" s="1086"/>
      <c r="G2" s="1086"/>
      <c r="H2" s="1087"/>
      <c r="I2" s="197"/>
      <c r="J2" s="198" t="s">
        <v>60</v>
      </c>
      <c r="K2" s="1074" t="s">
        <v>61</v>
      </c>
      <c r="L2" s="1075"/>
      <c r="M2" s="1079"/>
      <c r="N2" s="193" t="s">
        <v>294</v>
      </c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GG2" s="6"/>
    </row>
    <row r="3" spans="1:189" ht="14.15" customHeight="1">
      <c r="A3" s="1077"/>
      <c r="B3" s="1046" t="s">
        <v>62</v>
      </c>
      <c r="C3" s="126" t="s">
        <v>63</v>
      </c>
      <c r="D3" s="133" t="s">
        <v>64</v>
      </c>
      <c r="E3" s="66" t="s">
        <v>65</v>
      </c>
      <c r="F3" s="10" t="s">
        <v>66</v>
      </c>
      <c r="G3" s="1081" t="s">
        <v>327</v>
      </c>
      <c r="H3" s="1083" t="s">
        <v>67</v>
      </c>
      <c r="I3" s="199" t="s">
        <v>68</v>
      </c>
      <c r="J3" s="37" t="s">
        <v>68</v>
      </c>
      <c r="K3" s="43" t="s">
        <v>69</v>
      </c>
      <c r="L3" s="48" t="s">
        <v>70</v>
      </c>
      <c r="M3" s="37" t="s">
        <v>47</v>
      </c>
      <c r="N3" s="151" t="s">
        <v>178</v>
      </c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GG3" s="6"/>
    </row>
    <row r="4" spans="1:189" ht="14.15" customHeight="1">
      <c r="A4" s="1078"/>
      <c r="B4" s="1080"/>
      <c r="C4" s="11" t="s">
        <v>71</v>
      </c>
      <c r="D4" s="11" t="s">
        <v>34</v>
      </c>
      <c r="E4" s="11" t="s">
        <v>16</v>
      </c>
      <c r="F4" s="75" t="s">
        <v>72</v>
      </c>
      <c r="G4" s="1082"/>
      <c r="H4" s="1084"/>
      <c r="I4" s="200" t="s">
        <v>16</v>
      </c>
      <c r="J4" s="11" t="s">
        <v>73</v>
      </c>
      <c r="K4" s="20" t="s">
        <v>74</v>
      </c>
      <c r="L4" s="11" t="s">
        <v>75</v>
      </c>
      <c r="M4" s="11" t="s">
        <v>24</v>
      </c>
      <c r="N4" s="53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GG4" s="6"/>
    </row>
    <row r="5" spans="1:189" ht="31.5" customHeight="1">
      <c r="A5" s="495" t="s">
        <v>254</v>
      </c>
      <c r="B5" s="517"/>
      <c r="C5" s="518">
        <v>0</v>
      </c>
      <c r="D5" s="518">
        <v>0</v>
      </c>
      <c r="E5" s="518">
        <v>0</v>
      </c>
      <c r="F5" s="518">
        <v>0</v>
      </c>
      <c r="G5" s="518">
        <v>0</v>
      </c>
      <c r="H5" s="519"/>
      <c r="I5" s="520">
        <v>0</v>
      </c>
      <c r="J5" s="518">
        <v>10207</v>
      </c>
      <c r="K5" s="518">
        <v>9</v>
      </c>
      <c r="L5" s="518">
        <v>32</v>
      </c>
      <c r="M5" s="518">
        <v>405</v>
      </c>
      <c r="N5" s="521" t="s">
        <v>574</v>
      </c>
    </row>
    <row r="6" spans="1:189" ht="18" customHeight="1">
      <c r="A6" s="498" t="s">
        <v>249</v>
      </c>
      <c r="B6" s="522"/>
      <c r="C6" s="523">
        <v>0</v>
      </c>
      <c r="D6" s="524">
        <v>0</v>
      </c>
      <c r="E6" s="524">
        <v>0</v>
      </c>
      <c r="F6" s="524">
        <v>0</v>
      </c>
      <c r="G6" s="524">
        <v>0</v>
      </c>
      <c r="H6" s="525"/>
      <c r="I6" s="526">
        <v>0</v>
      </c>
      <c r="J6" s="524">
        <v>0</v>
      </c>
      <c r="K6" s="524">
        <v>69</v>
      </c>
      <c r="L6" s="524">
        <v>159</v>
      </c>
      <c r="M6" s="524">
        <v>17004</v>
      </c>
      <c r="N6" s="527"/>
    </row>
    <row r="7" spans="1:189" ht="18" customHeight="1">
      <c r="A7" s="498" t="s">
        <v>251</v>
      </c>
      <c r="B7" s="522"/>
      <c r="C7" s="524">
        <v>0</v>
      </c>
      <c r="D7" s="524">
        <v>0</v>
      </c>
      <c r="E7" s="524">
        <v>0</v>
      </c>
      <c r="F7" s="524">
        <v>0</v>
      </c>
      <c r="G7" s="524">
        <v>0</v>
      </c>
      <c r="H7" s="525"/>
      <c r="I7" s="526">
        <v>0</v>
      </c>
      <c r="J7" s="524">
        <v>0</v>
      </c>
      <c r="K7" s="524">
        <v>46</v>
      </c>
      <c r="L7" s="524">
        <v>198</v>
      </c>
      <c r="M7" s="524">
        <v>2629</v>
      </c>
      <c r="N7" s="527"/>
    </row>
    <row r="8" spans="1:189" ht="18" customHeight="1">
      <c r="A8" s="498" t="s">
        <v>467</v>
      </c>
      <c r="B8" s="522"/>
      <c r="C8" s="524">
        <v>0</v>
      </c>
      <c r="D8" s="524">
        <v>0</v>
      </c>
      <c r="E8" s="524">
        <v>0</v>
      </c>
      <c r="F8" s="524">
        <v>0</v>
      </c>
      <c r="G8" s="524">
        <v>0</v>
      </c>
      <c r="H8" s="528"/>
      <c r="I8" s="526">
        <v>0</v>
      </c>
      <c r="J8" s="524">
        <v>103421</v>
      </c>
      <c r="K8" s="524">
        <v>69</v>
      </c>
      <c r="L8" s="524" t="s">
        <v>136</v>
      </c>
      <c r="M8" s="524">
        <v>4829</v>
      </c>
      <c r="N8" s="529"/>
      <c r="P8" s="1" t="s">
        <v>475</v>
      </c>
    </row>
    <row r="9" spans="1:189" ht="18" customHeight="1">
      <c r="A9" s="498" t="s">
        <v>468</v>
      </c>
      <c r="B9" s="522"/>
      <c r="C9" s="524">
        <v>0</v>
      </c>
      <c r="D9" s="524">
        <v>0</v>
      </c>
      <c r="E9" s="524">
        <v>0</v>
      </c>
      <c r="F9" s="524">
        <v>0</v>
      </c>
      <c r="G9" s="524">
        <v>0</v>
      </c>
      <c r="H9" s="525"/>
      <c r="I9" s="526">
        <v>0</v>
      </c>
      <c r="J9" s="524">
        <v>0</v>
      </c>
      <c r="K9" s="524">
        <v>9</v>
      </c>
      <c r="L9" s="524" t="s">
        <v>136</v>
      </c>
      <c r="M9" s="524">
        <v>1716</v>
      </c>
      <c r="N9" s="527"/>
    </row>
    <row r="10" spans="1:189" ht="18" customHeight="1">
      <c r="A10" s="495" t="s">
        <v>131</v>
      </c>
      <c r="B10" s="517"/>
      <c r="C10" s="518">
        <v>0</v>
      </c>
      <c r="D10" s="518">
        <v>0</v>
      </c>
      <c r="E10" s="518">
        <v>0</v>
      </c>
      <c r="F10" s="518">
        <v>0</v>
      </c>
      <c r="G10" s="518">
        <v>0</v>
      </c>
      <c r="H10" s="519"/>
      <c r="I10" s="520">
        <v>0</v>
      </c>
      <c r="J10" s="518">
        <v>0</v>
      </c>
      <c r="K10" s="518">
        <v>20</v>
      </c>
      <c r="L10" s="518" t="s">
        <v>136</v>
      </c>
      <c r="M10" s="518">
        <v>3034</v>
      </c>
      <c r="N10" s="606"/>
    </row>
    <row r="11" spans="1:189" ht="18" customHeight="1">
      <c r="A11" s="498" t="s">
        <v>132</v>
      </c>
      <c r="B11" s="522"/>
      <c r="C11" s="524">
        <v>0</v>
      </c>
      <c r="D11" s="524">
        <v>0</v>
      </c>
      <c r="E11" s="524">
        <v>0</v>
      </c>
      <c r="F11" s="524">
        <v>0</v>
      </c>
      <c r="G11" s="524">
        <v>0</v>
      </c>
      <c r="H11" s="525"/>
      <c r="I11" s="526">
        <v>0</v>
      </c>
      <c r="J11" s="524">
        <v>0</v>
      </c>
      <c r="K11" s="524">
        <v>6</v>
      </c>
      <c r="L11" s="524" t="s">
        <v>136</v>
      </c>
      <c r="M11" s="524">
        <v>632</v>
      </c>
      <c r="N11" s="527"/>
    </row>
    <row r="12" spans="1:189" ht="18" customHeight="1">
      <c r="A12" s="498" t="s">
        <v>135</v>
      </c>
      <c r="B12" s="522"/>
      <c r="C12" s="524">
        <v>0</v>
      </c>
      <c r="D12" s="524">
        <v>0</v>
      </c>
      <c r="E12" s="524">
        <v>0</v>
      </c>
      <c r="F12" s="524">
        <v>0</v>
      </c>
      <c r="G12" s="524">
        <v>0</v>
      </c>
      <c r="H12" s="525"/>
      <c r="I12" s="526">
        <v>0</v>
      </c>
      <c r="J12" s="524">
        <v>0</v>
      </c>
      <c r="K12" s="524">
        <v>16</v>
      </c>
      <c r="L12" s="524" t="s">
        <v>136</v>
      </c>
      <c r="M12" s="524">
        <v>659</v>
      </c>
      <c r="N12" s="527"/>
    </row>
    <row r="13" spans="1:189" ht="18" customHeight="1">
      <c r="A13" s="498" t="s">
        <v>206</v>
      </c>
      <c r="B13" s="607"/>
      <c r="C13" s="608">
        <v>0</v>
      </c>
      <c r="D13" s="608">
        <v>0</v>
      </c>
      <c r="E13" s="608">
        <v>0</v>
      </c>
      <c r="F13" s="608">
        <v>0</v>
      </c>
      <c r="G13" s="608">
        <v>0</v>
      </c>
      <c r="H13" s="609"/>
      <c r="I13" s="610">
        <v>0</v>
      </c>
      <c r="J13" s="457">
        <v>0</v>
      </c>
      <c r="K13" s="457">
        <v>11</v>
      </c>
      <c r="L13" s="457" t="s">
        <v>134</v>
      </c>
      <c r="M13" s="457">
        <v>1853</v>
      </c>
      <c r="N13" s="611"/>
    </row>
    <row r="14" spans="1:189" ht="18" customHeight="1">
      <c r="A14" s="625" t="s">
        <v>133</v>
      </c>
      <c r="B14" s="634"/>
      <c r="C14" s="635">
        <v>0</v>
      </c>
      <c r="D14" s="635">
        <v>0</v>
      </c>
      <c r="E14" s="635">
        <v>0</v>
      </c>
      <c r="F14" s="635">
        <v>0</v>
      </c>
      <c r="G14" s="635">
        <v>0</v>
      </c>
      <c r="H14" s="636"/>
      <c r="I14" s="637">
        <v>0</v>
      </c>
      <c r="J14" s="635">
        <v>8263</v>
      </c>
      <c r="K14" s="635">
        <v>144</v>
      </c>
      <c r="L14" s="635" t="s">
        <v>136</v>
      </c>
      <c r="M14" s="635">
        <v>16767</v>
      </c>
      <c r="N14" s="638"/>
      <c r="P14" s="1" t="s">
        <v>476</v>
      </c>
    </row>
    <row r="15" spans="1:189" ht="18" customHeight="1">
      <c r="A15" s="495" t="s">
        <v>469</v>
      </c>
      <c r="B15" s="517"/>
      <c r="C15" s="518">
        <v>0</v>
      </c>
      <c r="D15" s="518">
        <v>0</v>
      </c>
      <c r="E15" s="518">
        <v>0</v>
      </c>
      <c r="F15" s="518">
        <v>0</v>
      </c>
      <c r="G15" s="518">
        <v>0</v>
      </c>
      <c r="H15" s="519"/>
      <c r="I15" s="520">
        <v>0</v>
      </c>
      <c r="J15" s="518">
        <v>0</v>
      </c>
      <c r="K15" s="518">
        <v>48</v>
      </c>
      <c r="L15" s="518" t="s">
        <v>136</v>
      </c>
      <c r="M15" s="518">
        <v>955</v>
      </c>
      <c r="N15" s="639"/>
    </row>
    <row r="16" spans="1:189" ht="18" customHeight="1">
      <c r="A16" s="498" t="s">
        <v>470</v>
      </c>
      <c r="B16" s="522"/>
      <c r="C16" s="524">
        <v>0</v>
      </c>
      <c r="D16" s="524">
        <v>0</v>
      </c>
      <c r="E16" s="524">
        <v>0</v>
      </c>
      <c r="F16" s="524">
        <v>0</v>
      </c>
      <c r="G16" s="524">
        <v>0</v>
      </c>
      <c r="H16" s="525"/>
      <c r="I16" s="526">
        <v>0</v>
      </c>
      <c r="J16" s="524">
        <v>111666</v>
      </c>
      <c r="K16" s="524">
        <v>69</v>
      </c>
      <c r="L16" s="524">
        <v>909</v>
      </c>
      <c r="M16" s="524">
        <v>65399</v>
      </c>
      <c r="N16" s="527" t="s">
        <v>477</v>
      </c>
    </row>
    <row r="17" spans="1:16" ht="18" customHeight="1">
      <c r="A17" s="498" t="s">
        <v>218</v>
      </c>
      <c r="B17" s="668"/>
      <c r="C17" s="669">
        <v>0</v>
      </c>
      <c r="D17" s="669">
        <v>0</v>
      </c>
      <c r="E17" s="669">
        <v>0</v>
      </c>
      <c r="F17" s="669">
        <v>0</v>
      </c>
      <c r="G17" s="669">
        <v>0</v>
      </c>
      <c r="H17" s="670"/>
      <c r="I17" s="671">
        <v>0</v>
      </c>
      <c r="J17" s="672">
        <v>0</v>
      </c>
      <c r="K17" s="672">
        <v>19</v>
      </c>
      <c r="L17" s="672">
        <v>274</v>
      </c>
      <c r="M17" s="673">
        <v>3179</v>
      </c>
      <c r="N17" s="674"/>
    </row>
    <row r="18" spans="1:16" ht="18" customHeight="1">
      <c r="A18" s="498" t="s">
        <v>471</v>
      </c>
      <c r="B18" s="522"/>
      <c r="C18" s="524">
        <v>0</v>
      </c>
      <c r="D18" s="524">
        <v>0</v>
      </c>
      <c r="E18" s="524">
        <v>0</v>
      </c>
      <c r="F18" s="524">
        <v>0</v>
      </c>
      <c r="G18" s="524">
        <v>0</v>
      </c>
      <c r="H18" s="525"/>
      <c r="I18" s="526">
        <v>0</v>
      </c>
      <c r="J18" s="524">
        <v>0</v>
      </c>
      <c r="K18" s="524">
        <v>29</v>
      </c>
      <c r="L18" s="524">
        <v>270</v>
      </c>
      <c r="M18" s="524">
        <v>3884</v>
      </c>
      <c r="N18" s="674"/>
    </row>
    <row r="19" spans="1:16" ht="18" customHeight="1">
      <c r="A19" s="625" t="s">
        <v>217</v>
      </c>
      <c r="B19" s="634"/>
      <c r="C19" s="635">
        <v>0</v>
      </c>
      <c r="D19" s="635">
        <v>0</v>
      </c>
      <c r="E19" s="635">
        <v>0</v>
      </c>
      <c r="F19" s="635">
        <v>0</v>
      </c>
      <c r="G19" s="635">
        <v>0</v>
      </c>
      <c r="H19" s="636"/>
      <c r="I19" s="637">
        <v>0</v>
      </c>
      <c r="J19" s="635">
        <v>0</v>
      </c>
      <c r="K19" s="635">
        <v>22</v>
      </c>
      <c r="L19" s="635">
        <v>222</v>
      </c>
      <c r="M19" s="635">
        <v>3456</v>
      </c>
      <c r="N19" s="675"/>
    </row>
    <row r="20" spans="1:16" ht="18" customHeight="1">
      <c r="A20" s="495" t="s">
        <v>472</v>
      </c>
      <c r="B20" s="704"/>
      <c r="C20" s="705">
        <v>0</v>
      </c>
      <c r="D20" s="705">
        <v>0</v>
      </c>
      <c r="E20" s="705">
        <v>0</v>
      </c>
      <c r="F20" s="705">
        <v>0</v>
      </c>
      <c r="G20" s="705">
        <v>0</v>
      </c>
      <c r="H20" s="706"/>
      <c r="I20" s="707">
        <v>0</v>
      </c>
      <c r="J20" s="705">
        <v>0</v>
      </c>
      <c r="K20" s="705">
        <v>44</v>
      </c>
      <c r="L20" s="705">
        <v>1198</v>
      </c>
      <c r="M20" s="705">
        <v>9348</v>
      </c>
      <c r="N20" s="708"/>
    </row>
    <row r="21" spans="1:16" ht="18" customHeight="1">
      <c r="A21" s="498" t="s">
        <v>192</v>
      </c>
      <c r="B21" s="709"/>
      <c r="C21" s="524">
        <v>0</v>
      </c>
      <c r="D21" s="524">
        <v>0</v>
      </c>
      <c r="E21" s="524">
        <v>0</v>
      </c>
      <c r="F21" s="524">
        <v>0</v>
      </c>
      <c r="G21" s="524">
        <v>0</v>
      </c>
      <c r="H21" s="525"/>
      <c r="I21" s="526">
        <v>0</v>
      </c>
      <c r="J21" s="524">
        <v>0</v>
      </c>
      <c r="K21" s="524">
        <v>30</v>
      </c>
      <c r="L21" s="524">
        <v>166</v>
      </c>
      <c r="M21" s="524">
        <v>1027</v>
      </c>
      <c r="N21" s="674"/>
    </row>
    <row r="22" spans="1:16" ht="18" customHeight="1">
      <c r="A22" s="498" t="s">
        <v>194</v>
      </c>
      <c r="B22" s="522"/>
      <c r="C22" s="524">
        <v>0</v>
      </c>
      <c r="D22" s="524">
        <v>0</v>
      </c>
      <c r="E22" s="524">
        <v>0</v>
      </c>
      <c r="F22" s="524">
        <v>0</v>
      </c>
      <c r="G22" s="524">
        <v>0</v>
      </c>
      <c r="H22" s="525"/>
      <c r="I22" s="526">
        <v>0</v>
      </c>
      <c r="J22" s="524">
        <v>0</v>
      </c>
      <c r="K22" s="524">
        <v>41</v>
      </c>
      <c r="L22" s="524">
        <v>324</v>
      </c>
      <c r="M22" s="524">
        <v>1401</v>
      </c>
      <c r="N22" s="527"/>
    </row>
    <row r="23" spans="1:16" ht="18" customHeight="1">
      <c r="A23" s="498" t="s">
        <v>473</v>
      </c>
      <c r="B23" s="522"/>
      <c r="C23" s="524">
        <v>0</v>
      </c>
      <c r="D23" s="524">
        <v>0</v>
      </c>
      <c r="E23" s="524">
        <v>0</v>
      </c>
      <c r="F23" s="524">
        <v>0</v>
      </c>
      <c r="G23" s="524">
        <v>0</v>
      </c>
      <c r="H23" s="525"/>
      <c r="I23" s="526">
        <v>0</v>
      </c>
      <c r="J23" s="524">
        <v>0</v>
      </c>
      <c r="K23" s="524">
        <v>19</v>
      </c>
      <c r="L23" s="524">
        <v>287</v>
      </c>
      <c r="M23" s="524">
        <v>2102</v>
      </c>
      <c r="N23" s="178"/>
    </row>
    <row r="24" spans="1:16" ht="18" customHeight="1">
      <c r="A24" s="498" t="s">
        <v>330</v>
      </c>
      <c r="B24" s="522"/>
      <c r="C24" s="524">
        <v>0</v>
      </c>
      <c r="D24" s="524">
        <v>0</v>
      </c>
      <c r="E24" s="524">
        <v>0</v>
      </c>
      <c r="F24" s="524">
        <v>0</v>
      </c>
      <c r="G24" s="524">
        <v>0</v>
      </c>
      <c r="H24" s="525"/>
      <c r="I24" s="526">
        <v>0</v>
      </c>
      <c r="J24" s="524">
        <v>0</v>
      </c>
      <c r="K24" s="524">
        <v>0</v>
      </c>
      <c r="L24" s="524">
        <v>0</v>
      </c>
      <c r="M24" s="524">
        <v>0</v>
      </c>
      <c r="N24" s="178"/>
    </row>
    <row r="25" spans="1:16" ht="27" customHeight="1">
      <c r="A25" s="625" t="s">
        <v>195</v>
      </c>
      <c r="B25" s="522" t="s">
        <v>478</v>
      </c>
      <c r="C25" s="635">
        <v>1</v>
      </c>
      <c r="D25" s="635">
        <v>2</v>
      </c>
      <c r="E25" s="635">
        <v>2500</v>
      </c>
      <c r="F25" s="635">
        <v>30</v>
      </c>
      <c r="G25" s="635">
        <v>45</v>
      </c>
      <c r="H25" s="636" t="s">
        <v>479</v>
      </c>
      <c r="I25" s="637">
        <v>10038</v>
      </c>
      <c r="J25" s="635">
        <v>1325</v>
      </c>
      <c r="K25" s="635">
        <v>74</v>
      </c>
      <c r="L25" s="635">
        <v>520</v>
      </c>
      <c r="M25" s="635">
        <v>9962</v>
      </c>
      <c r="N25" s="730" t="s">
        <v>577</v>
      </c>
    </row>
    <row r="26" spans="1:16" ht="18" customHeight="1">
      <c r="A26" s="495" t="s">
        <v>196</v>
      </c>
      <c r="B26" s="704"/>
      <c r="C26" s="705">
        <v>0</v>
      </c>
      <c r="D26" s="705">
        <v>0</v>
      </c>
      <c r="E26" s="705">
        <v>0</v>
      </c>
      <c r="F26" s="705">
        <v>0</v>
      </c>
      <c r="G26" s="705">
        <v>0</v>
      </c>
      <c r="H26" s="706"/>
      <c r="I26" s="707">
        <v>0</v>
      </c>
      <c r="J26" s="705">
        <v>0</v>
      </c>
      <c r="K26" s="705">
        <v>116</v>
      </c>
      <c r="L26" s="705">
        <v>303</v>
      </c>
      <c r="M26" s="705">
        <v>25970</v>
      </c>
      <c r="N26" s="708"/>
    </row>
    <row r="27" spans="1:16" ht="18" customHeight="1">
      <c r="A27" s="498" t="s">
        <v>197</v>
      </c>
      <c r="B27" s="607"/>
      <c r="C27" s="524">
        <v>0</v>
      </c>
      <c r="D27" s="524">
        <v>0</v>
      </c>
      <c r="E27" s="524">
        <v>0</v>
      </c>
      <c r="F27" s="524">
        <v>0</v>
      </c>
      <c r="G27" s="524">
        <v>0</v>
      </c>
      <c r="H27" s="525"/>
      <c r="I27" s="731">
        <v>0</v>
      </c>
      <c r="J27" s="524">
        <v>35747</v>
      </c>
      <c r="K27" s="524">
        <v>95</v>
      </c>
      <c r="L27" s="524">
        <v>773</v>
      </c>
      <c r="M27" s="524">
        <v>5292</v>
      </c>
      <c r="N27" s="529"/>
      <c r="P27" s="1" t="s">
        <v>480</v>
      </c>
    </row>
    <row r="28" spans="1:16" ht="18" customHeight="1">
      <c r="A28" s="498" t="s">
        <v>198</v>
      </c>
      <c r="B28" s="607"/>
      <c r="C28" s="524">
        <v>0</v>
      </c>
      <c r="D28" s="524">
        <v>0</v>
      </c>
      <c r="E28" s="524">
        <v>0</v>
      </c>
      <c r="F28" s="524">
        <v>0</v>
      </c>
      <c r="G28" s="524">
        <v>0</v>
      </c>
      <c r="H28" s="525"/>
      <c r="I28" s="526">
        <v>0</v>
      </c>
      <c r="J28" s="524">
        <v>0</v>
      </c>
      <c r="K28" s="524">
        <v>83</v>
      </c>
      <c r="L28" s="524">
        <v>45</v>
      </c>
      <c r="M28" s="524">
        <v>702</v>
      </c>
      <c r="N28" s="674"/>
    </row>
    <row r="29" spans="1:16" ht="18" customHeight="1">
      <c r="A29" s="498" t="s">
        <v>199</v>
      </c>
      <c r="B29" s="522"/>
      <c r="C29" s="524">
        <v>0</v>
      </c>
      <c r="D29" s="524">
        <v>0</v>
      </c>
      <c r="E29" s="524">
        <v>0</v>
      </c>
      <c r="F29" s="524">
        <v>0</v>
      </c>
      <c r="G29" s="524">
        <v>0</v>
      </c>
      <c r="H29" s="763"/>
      <c r="I29" s="526">
        <v>0</v>
      </c>
      <c r="J29" s="524">
        <v>0</v>
      </c>
      <c r="K29" s="524">
        <v>112</v>
      </c>
      <c r="L29" s="524">
        <v>3627</v>
      </c>
      <c r="M29" s="524">
        <v>16003</v>
      </c>
      <c r="N29" s="674"/>
    </row>
    <row r="30" spans="1:16" ht="18" customHeight="1">
      <c r="A30" s="625" t="s">
        <v>200</v>
      </c>
      <c r="B30" s="634"/>
      <c r="C30" s="635">
        <v>0</v>
      </c>
      <c r="D30" s="635">
        <v>0</v>
      </c>
      <c r="E30" s="635">
        <v>0</v>
      </c>
      <c r="F30" s="635">
        <v>0</v>
      </c>
      <c r="G30" s="635">
        <v>0</v>
      </c>
      <c r="H30" s="636"/>
      <c r="I30" s="637">
        <v>0</v>
      </c>
      <c r="J30" s="635">
        <v>0</v>
      </c>
      <c r="K30" s="524">
        <v>37</v>
      </c>
      <c r="L30" s="524">
        <v>285</v>
      </c>
      <c r="M30" s="524">
        <v>2289</v>
      </c>
      <c r="N30" s="675"/>
    </row>
    <row r="31" spans="1:16" ht="18" customHeight="1">
      <c r="A31" s="495" t="s">
        <v>201</v>
      </c>
      <c r="B31" s="517"/>
      <c r="C31" s="518">
        <v>0</v>
      </c>
      <c r="D31" s="518">
        <v>0</v>
      </c>
      <c r="E31" s="518">
        <v>0</v>
      </c>
      <c r="F31" s="518">
        <v>0</v>
      </c>
      <c r="G31" s="518">
        <v>0</v>
      </c>
      <c r="H31" s="519"/>
      <c r="I31" s="520">
        <v>0</v>
      </c>
      <c r="J31" s="518">
        <v>0</v>
      </c>
      <c r="K31" s="604">
        <v>51</v>
      </c>
      <c r="L31" s="604">
        <v>77</v>
      </c>
      <c r="M31" s="604">
        <v>573</v>
      </c>
      <c r="N31" s="639"/>
    </row>
    <row r="32" spans="1:16" ht="18" customHeight="1">
      <c r="A32" s="498" t="s">
        <v>474</v>
      </c>
      <c r="B32" s="522"/>
      <c r="C32" s="524">
        <v>0</v>
      </c>
      <c r="D32" s="524">
        <v>0</v>
      </c>
      <c r="E32" s="524">
        <v>0</v>
      </c>
      <c r="F32" s="524">
        <v>0</v>
      </c>
      <c r="G32" s="524">
        <v>0</v>
      </c>
      <c r="H32" s="525"/>
      <c r="I32" s="526">
        <v>0</v>
      </c>
      <c r="J32" s="524">
        <v>0</v>
      </c>
      <c r="K32" s="524">
        <v>47</v>
      </c>
      <c r="L32" s="524">
        <v>218</v>
      </c>
      <c r="M32" s="524">
        <v>2684</v>
      </c>
      <c r="N32" s="674" t="s">
        <v>523</v>
      </c>
    </row>
    <row r="33" spans="1:14" ht="18" customHeight="1">
      <c r="A33" s="498" t="s">
        <v>202</v>
      </c>
      <c r="B33" s="522"/>
      <c r="C33" s="524">
        <v>0</v>
      </c>
      <c r="D33" s="524">
        <v>0</v>
      </c>
      <c r="E33" s="524">
        <v>0</v>
      </c>
      <c r="F33" s="524">
        <v>0</v>
      </c>
      <c r="G33" s="524">
        <v>0</v>
      </c>
      <c r="H33" s="525"/>
      <c r="I33" s="526">
        <v>0</v>
      </c>
      <c r="J33" s="524">
        <v>0</v>
      </c>
      <c r="K33" s="524">
        <v>176</v>
      </c>
      <c r="L33" s="524">
        <v>176</v>
      </c>
      <c r="M33" s="524">
        <v>13852</v>
      </c>
      <c r="N33" s="674"/>
    </row>
    <row r="34" spans="1:14" ht="18" customHeight="1">
      <c r="A34" s="498" t="s">
        <v>203</v>
      </c>
      <c r="B34" s="522"/>
      <c r="C34" s="524">
        <v>0</v>
      </c>
      <c r="D34" s="524">
        <v>0</v>
      </c>
      <c r="E34" s="524">
        <v>0</v>
      </c>
      <c r="F34" s="524">
        <v>0</v>
      </c>
      <c r="G34" s="524">
        <v>0</v>
      </c>
      <c r="H34" s="525"/>
      <c r="I34" s="526">
        <v>0</v>
      </c>
      <c r="J34" s="524">
        <v>0</v>
      </c>
      <c r="K34" s="524">
        <v>105</v>
      </c>
      <c r="L34" s="524">
        <v>473</v>
      </c>
      <c r="M34" s="524">
        <v>5611</v>
      </c>
      <c r="N34" s="674"/>
    </row>
    <row r="35" spans="1:14" ht="18" customHeight="1">
      <c r="A35" s="625" t="s">
        <v>205</v>
      </c>
      <c r="B35" s="634"/>
      <c r="C35" s="635">
        <v>0</v>
      </c>
      <c r="D35" s="635">
        <v>0</v>
      </c>
      <c r="E35" s="635">
        <v>0</v>
      </c>
      <c r="F35" s="635">
        <v>0</v>
      </c>
      <c r="G35" s="635">
        <v>0</v>
      </c>
      <c r="H35" s="636"/>
      <c r="I35" s="637">
        <v>0</v>
      </c>
      <c r="J35" s="635">
        <v>0</v>
      </c>
      <c r="K35" s="635">
        <v>24</v>
      </c>
      <c r="L35" s="635">
        <v>2070</v>
      </c>
      <c r="M35" s="635">
        <v>10231</v>
      </c>
      <c r="N35" s="675"/>
    </row>
    <row r="36" spans="1:14" ht="18" customHeight="1">
      <c r="A36" s="495" t="s">
        <v>269</v>
      </c>
      <c r="B36" s="517"/>
      <c r="C36" s="518">
        <v>0</v>
      </c>
      <c r="D36" s="518">
        <v>0</v>
      </c>
      <c r="E36" s="518">
        <v>0</v>
      </c>
      <c r="F36" s="518">
        <v>0</v>
      </c>
      <c r="G36" s="518">
        <v>0</v>
      </c>
      <c r="H36" s="519"/>
      <c r="I36" s="520">
        <v>0</v>
      </c>
      <c r="J36" s="518">
        <v>0</v>
      </c>
      <c r="K36" s="518">
        <v>10</v>
      </c>
      <c r="L36" s="518"/>
      <c r="M36" s="518">
        <v>267</v>
      </c>
      <c r="N36" s="639"/>
    </row>
    <row r="37" spans="1:14" ht="18" customHeight="1">
      <c r="A37" s="498" t="s">
        <v>207</v>
      </c>
      <c r="B37" s="522"/>
      <c r="C37" s="524">
        <v>0</v>
      </c>
      <c r="D37" s="524">
        <v>0</v>
      </c>
      <c r="E37" s="524">
        <v>0</v>
      </c>
      <c r="F37" s="524">
        <v>0</v>
      </c>
      <c r="G37" s="524">
        <v>0</v>
      </c>
      <c r="H37" s="525"/>
      <c r="I37" s="526">
        <v>0</v>
      </c>
      <c r="J37" s="524">
        <v>0</v>
      </c>
      <c r="K37" s="524">
        <v>0</v>
      </c>
      <c r="L37" s="524">
        <v>0</v>
      </c>
      <c r="M37" s="524">
        <v>0</v>
      </c>
      <c r="N37" s="674"/>
    </row>
    <row r="38" spans="1:14" ht="18" customHeight="1">
      <c r="A38" s="498" t="s">
        <v>211</v>
      </c>
      <c r="B38" s="522"/>
      <c r="C38" s="524">
        <v>0</v>
      </c>
      <c r="D38" s="524">
        <v>0</v>
      </c>
      <c r="E38" s="524">
        <v>0</v>
      </c>
      <c r="F38" s="524">
        <v>0</v>
      </c>
      <c r="G38" s="524">
        <v>0</v>
      </c>
      <c r="H38" s="525"/>
      <c r="I38" s="526">
        <v>0</v>
      </c>
      <c r="J38" s="524">
        <v>0</v>
      </c>
      <c r="K38" s="524">
        <v>25</v>
      </c>
      <c r="L38" s="524">
        <v>629</v>
      </c>
      <c r="M38" s="524">
        <v>4215</v>
      </c>
      <c r="N38" s="674"/>
    </row>
    <row r="39" spans="1:14" ht="18" customHeight="1">
      <c r="A39" s="787" t="s">
        <v>265</v>
      </c>
      <c r="B39" s="522"/>
      <c r="C39" s="524">
        <v>0</v>
      </c>
      <c r="D39" s="524">
        <v>0</v>
      </c>
      <c r="E39" s="524">
        <v>0</v>
      </c>
      <c r="F39" s="524">
        <v>0</v>
      </c>
      <c r="G39" s="524">
        <v>0</v>
      </c>
      <c r="H39" s="525"/>
      <c r="I39" s="526">
        <v>0</v>
      </c>
      <c r="J39" s="524">
        <v>0</v>
      </c>
      <c r="K39" s="524">
        <v>36</v>
      </c>
      <c r="L39" s="524">
        <v>539</v>
      </c>
      <c r="M39" s="524">
        <v>2960</v>
      </c>
      <c r="N39" s="674"/>
    </row>
    <row r="40" spans="1:14" ht="18" customHeight="1">
      <c r="A40" s="498" t="s">
        <v>216</v>
      </c>
      <c r="B40" s="522"/>
      <c r="C40" s="635">
        <v>0</v>
      </c>
      <c r="D40" s="635">
        <v>0</v>
      </c>
      <c r="E40" s="635">
        <v>0</v>
      </c>
      <c r="F40" s="635">
        <v>0</v>
      </c>
      <c r="G40" s="635">
        <v>0</v>
      </c>
      <c r="H40" s="525"/>
      <c r="I40" s="526">
        <v>0</v>
      </c>
      <c r="J40" s="524">
        <v>0</v>
      </c>
      <c r="K40" s="524">
        <v>2</v>
      </c>
      <c r="L40" s="635">
        <v>4</v>
      </c>
      <c r="M40" s="524">
        <v>7</v>
      </c>
      <c r="N40" s="674"/>
    </row>
    <row r="41" spans="1:14" ht="18" customHeight="1">
      <c r="A41" s="495" t="s">
        <v>208</v>
      </c>
      <c r="B41" s="517"/>
      <c r="C41" s="518">
        <v>0</v>
      </c>
      <c r="D41" s="518">
        <v>0</v>
      </c>
      <c r="E41" s="518">
        <v>0</v>
      </c>
      <c r="F41" s="518">
        <v>0</v>
      </c>
      <c r="G41" s="518">
        <v>0</v>
      </c>
      <c r="H41" s="519"/>
      <c r="I41" s="520">
        <v>0</v>
      </c>
      <c r="J41" s="518">
        <v>0</v>
      </c>
      <c r="K41" s="518">
        <v>31</v>
      </c>
      <c r="L41" s="518">
        <v>610</v>
      </c>
      <c r="M41" s="518">
        <v>3669</v>
      </c>
      <c r="N41" s="639"/>
    </row>
    <row r="42" spans="1:14" ht="18" customHeight="1">
      <c r="A42" s="804" t="s">
        <v>209</v>
      </c>
      <c r="B42" s="522"/>
      <c r="C42" s="524">
        <v>0</v>
      </c>
      <c r="D42" s="524">
        <v>0</v>
      </c>
      <c r="E42" s="524">
        <v>0</v>
      </c>
      <c r="F42" s="524">
        <v>0</v>
      </c>
      <c r="G42" s="524">
        <v>0</v>
      </c>
      <c r="H42" s="525"/>
      <c r="I42" s="526">
        <v>0</v>
      </c>
      <c r="J42" s="524">
        <v>0</v>
      </c>
      <c r="K42" s="524">
        <v>5</v>
      </c>
      <c r="L42" s="524">
        <v>217</v>
      </c>
      <c r="M42" s="524">
        <v>470</v>
      </c>
      <c r="N42" s="674"/>
    </row>
    <row r="43" spans="1:14" ht="18" customHeight="1">
      <c r="A43" s="804" t="s">
        <v>212</v>
      </c>
      <c r="B43" s="522"/>
      <c r="C43" s="524">
        <v>0</v>
      </c>
      <c r="D43" s="524">
        <v>0</v>
      </c>
      <c r="E43" s="524">
        <v>0</v>
      </c>
      <c r="F43" s="524">
        <v>0</v>
      </c>
      <c r="G43" s="524">
        <v>0</v>
      </c>
      <c r="H43" s="525"/>
      <c r="I43" s="526">
        <v>0</v>
      </c>
      <c r="J43" s="524">
        <v>0</v>
      </c>
      <c r="K43" s="524">
        <v>68</v>
      </c>
      <c r="L43" s="524"/>
      <c r="M43" s="524">
        <v>15389</v>
      </c>
      <c r="N43" s="674"/>
    </row>
    <row r="44" spans="1:14" ht="18" customHeight="1">
      <c r="A44" s="804" t="s">
        <v>210</v>
      </c>
      <c r="B44" s="522"/>
      <c r="C44" s="524">
        <v>0</v>
      </c>
      <c r="D44" s="524">
        <v>0</v>
      </c>
      <c r="E44" s="524">
        <v>0</v>
      </c>
      <c r="F44" s="524">
        <v>0</v>
      </c>
      <c r="G44" s="524">
        <v>0</v>
      </c>
      <c r="H44" s="525"/>
      <c r="I44" s="526">
        <v>0</v>
      </c>
      <c r="J44" s="524">
        <v>0</v>
      </c>
      <c r="K44" s="524">
        <v>56</v>
      </c>
      <c r="L44" s="524">
        <v>395</v>
      </c>
      <c r="M44" s="524">
        <v>773</v>
      </c>
      <c r="N44" s="674"/>
    </row>
    <row r="45" spans="1:14" ht="24.65" customHeight="1" thickBot="1">
      <c r="A45" s="837" t="s">
        <v>213</v>
      </c>
      <c r="B45" s="903" t="s">
        <v>481</v>
      </c>
      <c r="C45" s="904">
        <v>1</v>
      </c>
      <c r="D45" s="904">
        <v>2</v>
      </c>
      <c r="E45" s="904">
        <v>1300</v>
      </c>
      <c r="F45" s="905" t="s">
        <v>565</v>
      </c>
      <c r="G45" s="904">
        <v>11</v>
      </c>
      <c r="H45" s="906" t="s">
        <v>482</v>
      </c>
      <c r="I45" s="907">
        <v>27</v>
      </c>
      <c r="J45" s="904">
        <v>0</v>
      </c>
      <c r="K45" s="904">
        <v>122</v>
      </c>
      <c r="L45" s="904"/>
      <c r="M45" s="904">
        <v>28996</v>
      </c>
      <c r="N45" s="924"/>
    </row>
    <row r="46" spans="1:14" ht="18" customHeight="1" thickBot="1">
      <c r="A46" s="837" t="s">
        <v>48</v>
      </c>
      <c r="B46" s="841"/>
      <c r="C46" s="821">
        <f>SUM(C5:C45)</f>
        <v>2</v>
      </c>
      <c r="D46" s="821">
        <f t="shared" ref="D46:E46" si="0">SUM(D5:D45)</f>
        <v>4</v>
      </c>
      <c r="E46" s="821">
        <f t="shared" si="0"/>
        <v>3800</v>
      </c>
      <c r="F46" s="821"/>
      <c r="G46" s="821">
        <f>SUM(G5:G45)</f>
        <v>56</v>
      </c>
      <c r="H46" s="908"/>
      <c r="I46" s="909">
        <f t="shared" ref="I46:M46" si="1">SUM(I5:I45)</f>
        <v>10065</v>
      </c>
      <c r="J46" s="821">
        <f t="shared" si="1"/>
        <v>270629</v>
      </c>
      <c r="K46" s="821">
        <f t="shared" si="1"/>
        <v>1995</v>
      </c>
      <c r="L46" s="821">
        <f t="shared" si="1"/>
        <v>15000</v>
      </c>
      <c r="M46" s="821">
        <f t="shared" si="1"/>
        <v>290194</v>
      </c>
      <c r="N46" s="836"/>
    </row>
    <row r="47" spans="1:14" ht="18" customHeight="1">
      <c r="A47" s="843"/>
      <c r="B47" s="910"/>
      <c r="C47" s="911"/>
      <c r="D47" s="911"/>
      <c r="E47" s="911"/>
      <c r="F47" s="911"/>
      <c r="G47" s="911"/>
      <c r="H47" s="912"/>
      <c r="I47" s="913"/>
      <c r="J47" s="914"/>
      <c r="K47" s="914"/>
      <c r="L47" s="914"/>
      <c r="M47" s="914"/>
      <c r="N47" s="925"/>
    </row>
    <row r="48" spans="1:14" ht="18" customHeight="1">
      <c r="A48" s="804" t="s">
        <v>215</v>
      </c>
      <c r="B48" s="607"/>
      <c r="C48" s="915"/>
      <c r="D48" s="915"/>
      <c r="E48" s="915"/>
      <c r="F48" s="915"/>
      <c r="G48" s="915"/>
      <c r="H48" s="916"/>
      <c r="I48" s="526"/>
      <c r="J48" s="524"/>
      <c r="K48" s="608"/>
      <c r="L48" s="608"/>
      <c r="M48" s="608"/>
      <c r="N48" s="926"/>
    </row>
    <row r="49" spans="1:14" ht="18" customHeight="1" thickBot="1">
      <c r="A49" s="837" t="s">
        <v>244</v>
      </c>
      <c r="B49" s="917"/>
      <c r="C49" s="918"/>
      <c r="D49" s="918"/>
      <c r="E49" s="918"/>
      <c r="F49" s="918"/>
      <c r="G49" s="918"/>
      <c r="H49" s="919"/>
      <c r="I49" s="920"/>
      <c r="J49" s="921"/>
      <c r="K49" s="921">
        <v>77</v>
      </c>
      <c r="L49" s="921">
        <v>264</v>
      </c>
      <c r="M49" s="921">
        <v>18335</v>
      </c>
      <c r="N49" s="927"/>
    </row>
    <row r="50" spans="1:14" ht="18" customHeight="1" thickBot="1">
      <c r="A50" s="851" t="s">
        <v>144</v>
      </c>
      <c r="B50" s="852"/>
      <c r="C50" s="808">
        <f>SUM(C47:C49)</f>
        <v>0</v>
      </c>
      <c r="D50" s="808">
        <f t="shared" ref="D50:M50" si="2">SUM(D47:D49)</f>
        <v>0</v>
      </c>
      <c r="E50" s="808">
        <f t="shared" si="2"/>
        <v>0</v>
      </c>
      <c r="F50" s="808"/>
      <c r="G50" s="808">
        <f t="shared" si="2"/>
        <v>0</v>
      </c>
      <c r="H50" s="922"/>
      <c r="I50" s="923">
        <f t="shared" si="2"/>
        <v>0</v>
      </c>
      <c r="J50" s="808">
        <f t="shared" si="2"/>
        <v>0</v>
      </c>
      <c r="K50" s="808">
        <f t="shared" si="2"/>
        <v>77</v>
      </c>
      <c r="L50" s="808">
        <f t="shared" si="2"/>
        <v>264</v>
      </c>
      <c r="M50" s="808">
        <f t="shared" si="2"/>
        <v>18335</v>
      </c>
      <c r="N50" s="827"/>
    </row>
    <row r="51" spans="1:14" ht="18" customHeight="1" thickBot="1">
      <c r="A51" s="837" t="s">
        <v>11</v>
      </c>
      <c r="B51" s="841"/>
      <c r="C51" s="821">
        <f>C46+C50</f>
        <v>2</v>
      </c>
      <c r="D51" s="821">
        <f t="shared" ref="D51:M51" si="3">D46+D50</f>
        <v>4</v>
      </c>
      <c r="E51" s="821">
        <f t="shared" si="3"/>
        <v>3800</v>
      </c>
      <c r="F51" s="821"/>
      <c r="G51" s="821">
        <f t="shared" si="3"/>
        <v>56</v>
      </c>
      <c r="H51" s="908"/>
      <c r="I51" s="909">
        <f>I46+I50</f>
        <v>10065</v>
      </c>
      <c r="J51" s="821">
        <f t="shared" si="3"/>
        <v>270629</v>
      </c>
      <c r="K51" s="821">
        <f t="shared" si="3"/>
        <v>2072</v>
      </c>
      <c r="L51" s="821">
        <f t="shared" si="3"/>
        <v>15264</v>
      </c>
      <c r="M51" s="821">
        <f t="shared" si="3"/>
        <v>308529</v>
      </c>
      <c r="N51" s="836"/>
    </row>
  </sheetData>
  <mergeCells count="6">
    <mergeCell ref="K2:M2"/>
    <mergeCell ref="B3:B4"/>
    <mergeCell ref="G3:G4"/>
    <mergeCell ref="H3:H4"/>
    <mergeCell ref="A2:A4"/>
    <mergeCell ref="B2:H2"/>
  </mergeCells>
  <phoneticPr fontId="2"/>
  <pageMargins left="0.78740157480314965" right="0.78740157480314965" top="0.78740157480314965" bottom="0.78740157480314965" header="0.51181102362204722" footer="0.51181102362204722"/>
  <pageSetup paperSize="9" scale="78" firstPageNumber="42" fitToWidth="2" orientation="portrait" useFirstPageNumber="1" r:id="rId1"/>
  <headerFooter alignWithMargins="0">
    <oddFooter>&amp;C&amp;"ＭＳ 明朝,標準"&amp;14&amp;P</oddFoot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O51"/>
  <sheetViews>
    <sheetView view="pageBreakPreview" zoomScale="80" zoomScaleNormal="80" zoomScaleSheetLayoutView="80" workbookViewId="0">
      <selection activeCell="Y36" sqref="Y36"/>
    </sheetView>
  </sheetViews>
  <sheetFormatPr defaultColWidth="9" defaultRowHeight="13"/>
  <cols>
    <col min="1" max="1" width="10.453125" style="12" customWidth="1"/>
    <col min="2" max="2" width="10" style="1" customWidth="1"/>
    <col min="3" max="3" width="8.08984375" style="1" customWidth="1"/>
    <col min="4" max="6" width="7.08984375" style="1" customWidth="1"/>
    <col min="7" max="7" width="8.7265625" style="1" customWidth="1"/>
    <col min="8" max="8" width="8.08984375" style="1" customWidth="1"/>
    <col min="9" max="10" width="7.08984375" style="1" customWidth="1"/>
    <col min="11" max="11" width="8.08984375" style="1" customWidth="1"/>
    <col min="12" max="12" width="9.08984375" style="1" customWidth="1"/>
    <col min="13" max="13" width="7.08984375" style="1" customWidth="1"/>
    <col min="14" max="14" width="7.90625" style="1" customWidth="1"/>
    <col min="15" max="20" width="7.36328125" style="1" customWidth="1"/>
    <col min="21" max="21" width="9.08984375" style="1" customWidth="1"/>
    <col min="22" max="23" width="7.453125" style="1" customWidth="1"/>
    <col min="24" max="24" width="8.90625" style="1" customWidth="1"/>
    <col min="25" max="25" width="8.7265625" style="1" customWidth="1"/>
    <col min="26" max="26" width="37.90625" style="1" customWidth="1"/>
    <col min="27" max="16384" width="9" style="1"/>
  </cols>
  <sheetData>
    <row r="1" spans="1:223" ht="14.5" thickBot="1">
      <c r="A1" s="101" t="s">
        <v>139</v>
      </c>
      <c r="Z1" s="12" t="str">
        <f>貸出サービス概況!AA1</f>
        <v>令和6年</v>
      </c>
    </row>
    <row r="2" spans="1:223" ht="14.15" customHeight="1">
      <c r="A2" s="1076" t="s">
        <v>0</v>
      </c>
      <c r="B2" s="1094" t="s">
        <v>346</v>
      </c>
      <c r="C2" s="1095"/>
      <c r="D2" s="1095"/>
      <c r="E2" s="1095"/>
      <c r="F2" s="1095"/>
      <c r="G2" s="1095"/>
      <c r="H2" s="1095"/>
      <c r="I2" s="1095"/>
      <c r="J2" s="1096"/>
      <c r="K2" s="1088" t="s">
        <v>348</v>
      </c>
      <c r="L2" s="1089"/>
      <c r="M2" s="1089"/>
      <c r="N2" s="1090"/>
      <c r="O2" s="1091" t="s">
        <v>76</v>
      </c>
      <c r="P2" s="1092"/>
      <c r="Q2" s="1091" t="s">
        <v>77</v>
      </c>
      <c r="R2" s="1092"/>
      <c r="S2" s="1091" t="s">
        <v>328</v>
      </c>
      <c r="T2" s="1092"/>
      <c r="U2" s="1088" t="s">
        <v>349</v>
      </c>
      <c r="V2" s="1089"/>
      <c r="W2" s="1089"/>
      <c r="X2" s="201" t="s">
        <v>24</v>
      </c>
      <c r="Y2" s="202" t="s">
        <v>350</v>
      </c>
      <c r="Z2" s="203" t="s">
        <v>78</v>
      </c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HO2" s="6"/>
    </row>
    <row r="3" spans="1:223" ht="14.15" customHeight="1">
      <c r="A3" s="1077"/>
      <c r="B3" s="1093" t="s">
        <v>79</v>
      </c>
      <c r="C3" s="1097" t="s">
        <v>80</v>
      </c>
      <c r="D3" s="1098"/>
      <c r="E3" s="1098"/>
      <c r="F3" s="131" t="s">
        <v>81</v>
      </c>
      <c r="G3" s="1097" t="s">
        <v>187</v>
      </c>
      <c r="H3" s="1099"/>
      <c r="I3" s="1097" t="s">
        <v>347</v>
      </c>
      <c r="J3" s="1099"/>
      <c r="K3" s="132" t="s">
        <v>142</v>
      </c>
      <c r="L3" s="132" t="s">
        <v>345</v>
      </c>
      <c r="M3" s="44" t="s">
        <v>82</v>
      </c>
      <c r="N3" s="45" t="s">
        <v>83</v>
      </c>
      <c r="O3" s="45" t="s">
        <v>84</v>
      </c>
      <c r="P3" s="45" t="s">
        <v>85</v>
      </c>
      <c r="Q3" s="45" t="s">
        <v>84</v>
      </c>
      <c r="R3" s="45" t="s">
        <v>85</v>
      </c>
      <c r="S3" s="204" t="s">
        <v>84</v>
      </c>
      <c r="T3" s="45" t="s">
        <v>85</v>
      </c>
      <c r="U3" s="205" t="s">
        <v>343</v>
      </c>
      <c r="V3" s="46" t="s">
        <v>86</v>
      </c>
      <c r="W3" s="46" t="s">
        <v>42</v>
      </c>
      <c r="X3" s="104" t="s">
        <v>33</v>
      </c>
      <c r="Y3" s="47" t="s">
        <v>351</v>
      </c>
      <c r="Z3" s="206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HO3" s="6"/>
    </row>
    <row r="4" spans="1:223" ht="14.15" customHeight="1">
      <c r="A4" s="1078"/>
      <c r="B4" s="1052"/>
      <c r="C4" s="76" t="s">
        <v>87</v>
      </c>
      <c r="D4" s="76" t="s">
        <v>88</v>
      </c>
      <c r="E4" s="76" t="s">
        <v>89</v>
      </c>
      <c r="F4" s="76" t="s">
        <v>295</v>
      </c>
      <c r="G4" s="80" t="s">
        <v>90</v>
      </c>
      <c r="H4" s="80" t="s">
        <v>91</v>
      </c>
      <c r="I4" s="80" t="s">
        <v>92</v>
      </c>
      <c r="J4" s="80" t="s">
        <v>93</v>
      </c>
      <c r="K4" s="79" t="s">
        <v>94</v>
      </c>
      <c r="L4" s="79" t="s">
        <v>95</v>
      </c>
      <c r="M4" s="105" t="s">
        <v>96</v>
      </c>
      <c r="N4" s="105" t="s">
        <v>96</v>
      </c>
      <c r="O4" s="79" t="s">
        <v>97</v>
      </c>
      <c r="P4" s="105" t="s">
        <v>96</v>
      </c>
      <c r="Q4" s="95" t="s">
        <v>97</v>
      </c>
      <c r="R4" s="105" t="s">
        <v>96</v>
      </c>
      <c r="S4" s="95" t="s">
        <v>97</v>
      </c>
      <c r="T4" s="105" t="s">
        <v>96</v>
      </c>
      <c r="U4" s="77" t="s">
        <v>344</v>
      </c>
      <c r="V4" s="76" t="s">
        <v>98</v>
      </c>
      <c r="W4" s="76" t="s">
        <v>99</v>
      </c>
      <c r="X4" s="78"/>
      <c r="Y4" s="79" t="s">
        <v>24</v>
      </c>
      <c r="Z4" s="207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HO4" s="6"/>
    </row>
    <row r="5" spans="1:223" ht="21" customHeight="1">
      <c r="A5" s="481" t="s">
        <v>254</v>
      </c>
      <c r="B5" s="530">
        <v>976</v>
      </c>
      <c r="C5" s="530">
        <v>722</v>
      </c>
      <c r="D5" s="530">
        <v>218</v>
      </c>
      <c r="E5" s="530">
        <v>2</v>
      </c>
      <c r="F5" s="530">
        <v>34</v>
      </c>
      <c r="G5" s="530">
        <v>296</v>
      </c>
      <c r="H5" s="530">
        <v>680</v>
      </c>
      <c r="I5" s="530">
        <v>0</v>
      </c>
      <c r="J5" s="530">
        <v>0</v>
      </c>
      <c r="K5" s="530">
        <v>398</v>
      </c>
      <c r="L5" s="530">
        <v>3391</v>
      </c>
      <c r="M5" s="530">
        <v>10</v>
      </c>
      <c r="N5" s="530" t="s">
        <v>483</v>
      </c>
      <c r="O5" s="531">
        <v>162</v>
      </c>
      <c r="P5" s="531">
        <v>30</v>
      </c>
      <c r="Q5" s="531">
        <v>42</v>
      </c>
      <c r="R5" s="531">
        <v>10</v>
      </c>
      <c r="S5" s="531">
        <v>1363</v>
      </c>
      <c r="T5" s="531">
        <v>10</v>
      </c>
      <c r="U5" s="530">
        <v>228344</v>
      </c>
      <c r="V5" s="530" t="s">
        <v>136</v>
      </c>
      <c r="W5" s="530">
        <v>1403</v>
      </c>
      <c r="X5" s="530">
        <v>229747</v>
      </c>
      <c r="Y5" s="530">
        <v>1075</v>
      </c>
      <c r="Z5" s="532" t="s">
        <v>568</v>
      </c>
    </row>
    <row r="6" spans="1:223" ht="21" customHeight="1">
      <c r="A6" s="484" t="s">
        <v>249</v>
      </c>
      <c r="B6" s="533">
        <v>3928</v>
      </c>
      <c r="C6" s="533">
        <v>3561</v>
      </c>
      <c r="D6" s="533">
        <v>367</v>
      </c>
      <c r="E6" s="533">
        <v>0</v>
      </c>
      <c r="F6" s="533">
        <v>0</v>
      </c>
      <c r="G6" s="533">
        <v>2542</v>
      </c>
      <c r="H6" s="533">
        <v>1386</v>
      </c>
      <c r="I6" s="533">
        <v>0</v>
      </c>
      <c r="J6" s="533">
        <v>0</v>
      </c>
      <c r="K6" s="533">
        <v>0</v>
      </c>
      <c r="L6" s="533">
        <v>0</v>
      </c>
      <c r="M6" s="533">
        <v>10</v>
      </c>
      <c r="N6" s="533" t="s">
        <v>483</v>
      </c>
      <c r="O6" s="534" t="s">
        <v>314</v>
      </c>
      <c r="P6" s="533" t="s">
        <v>136</v>
      </c>
      <c r="Q6" s="534" t="s">
        <v>314</v>
      </c>
      <c r="R6" s="533" t="s">
        <v>136</v>
      </c>
      <c r="S6" s="534" t="s">
        <v>314</v>
      </c>
      <c r="T6" s="533" t="s">
        <v>136</v>
      </c>
      <c r="U6" s="533">
        <v>1251</v>
      </c>
      <c r="V6" s="533" t="s">
        <v>136</v>
      </c>
      <c r="W6" s="533">
        <v>34</v>
      </c>
      <c r="X6" s="533">
        <v>1285</v>
      </c>
      <c r="Y6" s="533">
        <v>0</v>
      </c>
      <c r="Z6" s="535" t="s">
        <v>568</v>
      </c>
    </row>
    <row r="7" spans="1:223" ht="21" customHeight="1">
      <c r="A7" s="484" t="s">
        <v>251</v>
      </c>
      <c r="B7" s="533">
        <v>0</v>
      </c>
      <c r="C7" s="533">
        <v>0</v>
      </c>
      <c r="D7" s="533">
        <v>0</v>
      </c>
      <c r="E7" s="533">
        <v>0</v>
      </c>
      <c r="F7" s="533">
        <v>0</v>
      </c>
      <c r="G7" s="533">
        <v>0</v>
      </c>
      <c r="H7" s="533">
        <v>0</v>
      </c>
      <c r="I7" s="533">
        <v>0</v>
      </c>
      <c r="J7" s="533">
        <v>0</v>
      </c>
      <c r="K7" s="533">
        <v>0</v>
      </c>
      <c r="L7" s="533">
        <v>0</v>
      </c>
      <c r="M7" s="533">
        <v>0</v>
      </c>
      <c r="N7" s="533">
        <v>0</v>
      </c>
      <c r="O7" s="534" t="s">
        <v>314</v>
      </c>
      <c r="P7" s="533" t="s">
        <v>136</v>
      </c>
      <c r="Q7" s="534" t="s">
        <v>314</v>
      </c>
      <c r="R7" s="533" t="s">
        <v>136</v>
      </c>
      <c r="S7" s="534" t="s">
        <v>314</v>
      </c>
      <c r="T7" s="533" t="s">
        <v>136</v>
      </c>
      <c r="U7" s="533">
        <v>33300</v>
      </c>
      <c r="V7" s="533">
        <v>0</v>
      </c>
      <c r="W7" s="533">
        <v>0</v>
      </c>
      <c r="X7" s="533">
        <v>33300</v>
      </c>
      <c r="Y7" s="533">
        <v>0</v>
      </c>
      <c r="Z7" s="535" t="s">
        <v>568</v>
      </c>
    </row>
    <row r="8" spans="1:223" ht="21" customHeight="1">
      <c r="A8" s="484" t="s">
        <v>467</v>
      </c>
      <c r="B8" s="533">
        <v>5144</v>
      </c>
      <c r="C8" s="533">
        <v>4566</v>
      </c>
      <c r="D8" s="533">
        <v>572</v>
      </c>
      <c r="E8" s="533">
        <v>0</v>
      </c>
      <c r="F8" s="533">
        <v>6</v>
      </c>
      <c r="G8" s="533" t="s">
        <v>136</v>
      </c>
      <c r="H8" s="533">
        <v>5144</v>
      </c>
      <c r="I8" s="533">
        <v>0</v>
      </c>
      <c r="J8" s="533">
        <v>23</v>
      </c>
      <c r="K8" s="533">
        <v>13149</v>
      </c>
      <c r="L8" s="533">
        <v>13149</v>
      </c>
      <c r="M8" s="533">
        <v>10</v>
      </c>
      <c r="N8" s="533">
        <v>100</v>
      </c>
      <c r="O8" s="534" t="s">
        <v>314</v>
      </c>
      <c r="P8" s="533" t="s">
        <v>136</v>
      </c>
      <c r="Q8" s="534" t="s">
        <v>314</v>
      </c>
      <c r="R8" s="533" t="s">
        <v>136</v>
      </c>
      <c r="S8" s="533">
        <v>250</v>
      </c>
      <c r="T8" s="536">
        <v>10</v>
      </c>
      <c r="U8" s="533">
        <v>292952</v>
      </c>
      <c r="V8" s="533">
        <v>2158</v>
      </c>
      <c r="W8" s="533">
        <v>1177</v>
      </c>
      <c r="X8" s="533">
        <v>296287</v>
      </c>
      <c r="Y8" s="533">
        <v>1491</v>
      </c>
      <c r="Z8" s="535"/>
    </row>
    <row r="9" spans="1:223" ht="21" customHeight="1">
      <c r="A9" s="484" t="s">
        <v>468</v>
      </c>
      <c r="B9" s="533">
        <v>704</v>
      </c>
      <c r="C9" s="533">
        <v>647</v>
      </c>
      <c r="D9" s="533">
        <v>57</v>
      </c>
      <c r="E9" s="533">
        <v>0</v>
      </c>
      <c r="F9" s="533">
        <v>0</v>
      </c>
      <c r="G9" s="533" t="s">
        <v>136</v>
      </c>
      <c r="H9" s="533">
        <v>704</v>
      </c>
      <c r="I9" s="533">
        <v>0</v>
      </c>
      <c r="J9" s="533">
        <v>9</v>
      </c>
      <c r="K9" s="533">
        <v>123</v>
      </c>
      <c r="L9" s="533">
        <v>365</v>
      </c>
      <c r="M9" s="533">
        <v>10</v>
      </c>
      <c r="N9" s="533">
        <v>100</v>
      </c>
      <c r="O9" s="534" t="s">
        <v>314</v>
      </c>
      <c r="P9" s="533" t="s">
        <v>136</v>
      </c>
      <c r="Q9" s="534" t="s">
        <v>314</v>
      </c>
      <c r="R9" s="533" t="s">
        <v>136</v>
      </c>
      <c r="S9" s="534" t="s">
        <v>314</v>
      </c>
      <c r="T9" s="533" t="s">
        <v>136</v>
      </c>
      <c r="U9" s="533">
        <v>2661</v>
      </c>
      <c r="V9" s="533">
        <v>25</v>
      </c>
      <c r="W9" s="533">
        <v>63</v>
      </c>
      <c r="X9" s="533">
        <v>2749</v>
      </c>
      <c r="Y9" s="533">
        <v>39</v>
      </c>
      <c r="Z9" s="612"/>
    </row>
    <row r="10" spans="1:223" ht="21" customHeight="1">
      <c r="A10" s="481" t="s">
        <v>131</v>
      </c>
      <c r="B10" s="530">
        <v>450</v>
      </c>
      <c r="C10" s="530">
        <v>410</v>
      </c>
      <c r="D10" s="530">
        <v>40</v>
      </c>
      <c r="E10" s="530">
        <v>0</v>
      </c>
      <c r="F10" s="530">
        <v>0</v>
      </c>
      <c r="G10" s="530">
        <v>0</v>
      </c>
      <c r="H10" s="530">
        <v>450</v>
      </c>
      <c r="I10" s="530">
        <v>0</v>
      </c>
      <c r="J10" s="530">
        <v>11</v>
      </c>
      <c r="K10" s="530">
        <v>170</v>
      </c>
      <c r="L10" s="530">
        <v>454</v>
      </c>
      <c r="M10" s="530">
        <v>10</v>
      </c>
      <c r="N10" s="530">
        <v>100</v>
      </c>
      <c r="O10" s="613" t="s">
        <v>314</v>
      </c>
      <c r="P10" s="530" t="s">
        <v>136</v>
      </c>
      <c r="Q10" s="613" t="s">
        <v>314</v>
      </c>
      <c r="R10" s="530" t="s">
        <v>136</v>
      </c>
      <c r="S10" s="613" t="s">
        <v>314</v>
      </c>
      <c r="T10" s="530" t="s">
        <v>136</v>
      </c>
      <c r="U10" s="530">
        <v>4158</v>
      </c>
      <c r="V10" s="530">
        <v>57</v>
      </c>
      <c r="W10" s="530">
        <v>57</v>
      </c>
      <c r="X10" s="530">
        <v>4272</v>
      </c>
      <c r="Y10" s="530">
        <v>91</v>
      </c>
      <c r="Z10" s="614"/>
    </row>
    <row r="11" spans="1:223" ht="21" customHeight="1">
      <c r="A11" s="484" t="s">
        <v>132</v>
      </c>
      <c r="B11" s="533">
        <v>548</v>
      </c>
      <c r="C11" s="533">
        <v>445</v>
      </c>
      <c r="D11" s="533">
        <v>103</v>
      </c>
      <c r="E11" s="533">
        <v>0</v>
      </c>
      <c r="F11" s="533">
        <v>0</v>
      </c>
      <c r="G11" s="533" t="s">
        <v>136</v>
      </c>
      <c r="H11" s="533">
        <v>548</v>
      </c>
      <c r="I11" s="533">
        <v>0</v>
      </c>
      <c r="J11" s="533">
        <v>8</v>
      </c>
      <c r="K11" s="533">
        <v>139</v>
      </c>
      <c r="L11" s="533">
        <v>391</v>
      </c>
      <c r="M11" s="533">
        <v>10</v>
      </c>
      <c r="N11" s="533">
        <v>100</v>
      </c>
      <c r="O11" s="534" t="s">
        <v>314</v>
      </c>
      <c r="P11" s="533" t="s">
        <v>136</v>
      </c>
      <c r="Q11" s="534" t="s">
        <v>314</v>
      </c>
      <c r="R11" s="533" t="s">
        <v>136</v>
      </c>
      <c r="S11" s="534" t="s">
        <v>314</v>
      </c>
      <c r="T11" s="533" t="s">
        <v>136</v>
      </c>
      <c r="U11" s="533">
        <v>2674</v>
      </c>
      <c r="V11" s="533">
        <v>2</v>
      </c>
      <c r="W11" s="533">
        <v>150</v>
      </c>
      <c r="X11" s="533">
        <v>2826</v>
      </c>
      <c r="Y11" s="533">
        <v>59</v>
      </c>
      <c r="Z11" s="615"/>
    </row>
    <row r="12" spans="1:223" ht="21" customHeight="1">
      <c r="A12" s="484" t="s">
        <v>135</v>
      </c>
      <c r="B12" s="533">
        <v>574</v>
      </c>
      <c r="C12" s="533">
        <v>561</v>
      </c>
      <c r="D12" s="533">
        <v>13</v>
      </c>
      <c r="E12" s="533">
        <v>0</v>
      </c>
      <c r="F12" s="533">
        <v>0</v>
      </c>
      <c r="G12" s="533" t="s">
        <v>136</v>
      </c>
      <c r="H12" s="533">
        <v>574</v>
      </c>
      <c r="I12" s="533">
        <v>0</v>
      </c>
      <c r="J12" s="533">
        <v>3</v>
      </c>
      <c r="K12" s="533">
        <v>109</v>
      </c>
      <c r="L12" s="533">
        <v>263</v>
      </c>
      <c r="M12" s="533">
        <v>10</v>
      </c>
      <c r="N12" s="533">
        <v>100</v>
      </c>
      <c r="O12" s="534" t="s">
        <v>314</v>
      </c>
      <c r="P12" s="533" t="s">
        <v>136</v>
      </c>
      <c r="Q12" s="534" t="s">
        <v>314</v>
      </c>
      <c r="R12" s="533" t="s">
        <v>136</v>
      </c>
      <c r="S12" s="534" t="s">
        <v>314</v>
      </c>
      <c r="T12" s="533" t="s">
        <v>136</v>
      </c>
      <c r="U12" s="533">
        <v>1193</v>
      </c>
      <c r="V12" s="533">
        <v>6</v>
      </c>
      <c r="W12" s="533">
        <v>24</v>
      </c>
      <c r="X12" s="533">
        <v>1223</v>
      </c>
      <c r="Y12" s="533">
        <v>32</v>
      </c>
      <c r="Z12" s="615"/>
    </row>
    <row r="13" spans="1:223" ht="21" customHeight="1">
      <c r="A13" s="484" t="s">
        <v>206</v>
      </c>
      <c r="B13" s="616">
        <v>442</v>
      </c>
      <c r="C13" s="616">
        <v>427</v>
      </c>
      <c r="D13" s="616">
        <v>15</v>
      </c>
      <c r="E13" s="616">
        <v>0</v>
      </c>
      <c r="F13" s="616">
        <v>0</v>
      </c>
      <c r="G13" s="533" t="s">
        <v>134</v>
      </c>
      <c r="H13" s="616">
        <v>442</v>
      </c>
      <c r="I13" s="616">
        <v>0</v>
      </c>
      <c r="J13" s="616">
        <v>9</v>
      </c>
      <c r="K13" s="616">
        <v>40</v>
      </c>
      <c r="L13" s="616">
        <v>93</v>
      </c>
      <c r="M13" s="616">
        <v>10</v>
      </c>
      <c r="N13" s="616">
        <v>100</v>
      </c>
      <c r="O13" s="617" t="s">
        <v>314</v>
      </c>
      <c r="P13" s="533" t="s">
        <v>136</v>
      </c>
      <c r="Q13" s="617" t="s">
        <v>314</v>
      </c>
      <c r="R13" s="533" t="s">
        <v>136</v>
      </c>
      <c r="S13" s="617" t="s">
        <v>314</v>
      </c>
      <c r="T13" s="533" t="s">
        <v>136</v>
      </c>
      <c r="U13" s="616">
        <v>1579</v>
      </c>
      <c r="V13" s="616">
        <v>13</v>
      </c>
      <c r="W13" s="616">
        <v>20</v>
      </c>
      <c r="X13" s="616">
        <v>1612</v>
      </c>
      <c r="Y13" s="616">
        <v>41</v>
      </c>
      <c r="Z13" s="618"/>
    </row>
    <row r="14" spans="1:223" ht="21" customHeight="1">
      <c r="A14" s="484" t="s">
        <v>133</v>
      </c>
      <c r="B14" s="533">
        <v>5381</v>
      </c>
      <c r="C14" s="533">
        <v>4636</v>
      </c>
      <c r="D14" s="533">
        <v>744</v>
      </c>
      <c r="E14" s="533">
        <v>1</v>
      </c>
      <c r="F14" s="533">
        <v>0</v>
      </c>
      <c r="G14" s="533">
        <v>2824</v>
      </c>
      <c r="H14" s="533">
        <v>2557</v>
      </c>
      <c r="I14" s="533">
        <v>0</v>
      </c>
      <c r="J14" s="533">
        <v>18</v>
      </c>
      <c r="K14" s="533">
        <v>537</v>
      </c>
      <c r="L14" s="533">
        <v>3744</v>
      </c>
      <c r="M14" s="533">
        <v>10</v>
      </c>
      <c r="N14" s="533">
        <v>50</v>
      </c>
      <c r="O14" s="617" t="s">
        <v>314</v>
      </c>
      <c r="P14" s="533" t="s">
        <v>136</v>
      </c>
      <c r="Q14" s="617" t="s">
        <v>314</v>
      </c>
      <c r="R14" s="533" t="s">
        <v>136</v>
      </c>
      <c r="S14" s="616" t="s">
        <v>136</v>
      </c>
      <c r="T14" s="533" t="s">
        <v>536</v>
      </c>
      <c r="U14" s="533">
        <v>8103</v>
      </c>
      <c r="V14" s="533">
        <v>49</v>
      </c>
      <c r="W14" s="533">
        <v>530</v>
      </c>
      <c r="X14" s="533">
        <v>8682</v>
      </c>
      <c r="Y14" s="533">
        <v>562</v>
      </c>
      <c r="Z14" s="615"/>
    </row>
    <row r="15" spans="1:223" ht="21" customHeight="1">
      <c r="A15" s="481" t="s">
        <v>469</v>
      </c>
      <c r="B15" s="530">
        <v>1570</v>
      </c>
      <c r="C15" s="530">
        <v>1221</v>
      </c>
      <c r="D15" s="530">
        <v>348</v>
      </c>
      <c r="E15" s="530">
        <v>1</v>
      </c>
      <c r="F15" s="530">
        <v>0</v>
      </c>
      <c r="G15" s="530">
        <v>1255</v>
      </c>
      <c r="H15" s="530">
        <v>315</v>
      </c>
      <c r="I15" s="530">
        <v>0</v>
      </c>
      <c r="J15" s="530">
        <v>6</v>
      </c>
      <c r="K15" s="530">
        <v>49</v>
      </c>
      <c r="L15" s="530">
        <v>108</v>
      </c>
      <c r="M15" s="530">
        <v>10</v>
      </c>
      <c r="N15" s="530">
        <v>50</v>
      </c>
      <c r="O15" s="640" t="s">
        <v>314</v>
      </c>
      <c r="P15" s="530" t="s">
        <v>136</v>
      </c>
      <c r="Q15" s="640" t="s">
        <v>314</v>
      </c>
      <c r="R15" s="530" t="s">
        <v>136</v>
      </c>
      <c r="S15" s="640" t="s">
        <v>314</v>
      </c>
      <c r="T15" s="530" t="s">
        <v>136</v>
      </c>
      <c r="U15" s="530">
        <v>698</v>
      </c>
      <c r="V15" s="530">
        <v>3</v>
      </c>
      <c r="W15" s="530">
        <v>78</v>
      </c>
      <c r="X15" s="530">
        <v>779</v>
      </c>
      <c r="Y15" s="530">
        <v>96</v>
      </c>
      <c r="Z15" s="641"/>
    </row>
    <row r="16" spans="1:223" ht="21" customHeight="1">
      <c r="A16" s="484" t="s">
        <v>470</v>
      </c>
      <c r="B16" s="533">
        <v>4321</v>
      </c>
      <c r="C16" s="533">
        <v>4319</v>
      </c>
      <c r="D16" s="533">
        <v>0</v>
      </c>
      <c r="E16" s="533">
        <v>0</v>
      </c>
      <c r="F16" s="533">
        <v>2</v>
      </c>
      <c r="G16" s="533">
        <v>1290</v>
      </c>
      <c r="H16" s="533">
        <v>3031</v>
      </c>
      <c r="I16" s="533">
        <v>0</v>
      </c>
      <c r="J16" s="533">
        <v>25</v>
      </c>
      <c r="K16" s="533">
        <v>356</v>
      </c>
      <c r="L16" s="533">
        <v>3741</v>
      </c>
      <c r="M16" s="533">
        <v>10</v>
      </c>
      <c r="N16" s="533" t="s">
        <v>136</v>
      </c>
      <c r="O16" s="616" t="s">
        <v>136</v>
      </c>
      <c r="P16" s="533">
        <v>10</v>
      </c>
      <c r="Q16" s="616" t="s">
        <v>136</v>
      </c>
      <c r="R16" s="533">
        <v>10</v>
      </c>
      <c r="S16" s="617" t="s">
        <v>136</v>
      </c>
      <c r="T16" s="533">
        <v>10</v>
      </c>
      <c r="U16" s="533">
        <v>77730</v>
      </c>
      <c r="V16" s="533">
        <v>391</v>
      </c>
      <c r="W16" s="533">
        <v>358</v>
      </c>
      <c r="X16" s="533">
        <v>78479</v>
      </c>
      <c r="Y16" s="533">
        <v>3182</v>
      </c>
      <c r="Z16" s="615"/>
    </row>
    <row r="17" spans="1:26" ht="21" customHeight="1">
      <c r="A17" s="484" t="s">
        <v>218</v>
      </c>
      <c r="B17" s="533">
        <v>382</v>
      </c>
      <c r="C17" s="533">
        <v>360</v>
      </c>
      <c r="D17" s="533">
        <v>22</v>
      </c>
      <c r="E17" s="533">
        <v>0</v>
      </c>
      <c r="F17" s="533">
        <v>0</v>
      </c>
      <c r="G17" s="533">
        <v>334</v>
      </c>
      <c r="H17" s="533">
        <v>48</v>
      </c>
      <c r="I17" s="533">
        <v>0</v>
      </c>
      <c r="J17" s="533">
        <v>9</v>
      </c>
      <c r="K17" s="533">
        <v>41</v>
      </c>
      <c r="L17" s="533">
        <v>159</v>
      </c>
      <c r="M17" s="533">
        <v>10</v>
      </c>
      <c r="N17" s="533" t="s">
        <v>136</v>
      </c>
      <c r="O17" s="617" t="s">
        <v>314</v>
      </c>
      <c r="P17" s="533" t="s">
        <v>136</v>
      </c>
      <c r="Q17" s="617" t="s">
        <v>314</v>
      </c>
      <c r="R17" s="533" t="s">
        <v>136</v>
      </c>
      <c r="S17" s="617" t="s">
        <v>314</v>
      </c>
      <c r="T17" s="533" t="s">
        <v>136</v>
      </c>
      <c r="U17" s="533">
        <v>2054</v>
      </c>
      <c r="V17" s="533">
        <v>23</v>
      </c>
      <c r="W17" s="533">
        <v>79</v>
      </c>
      <c r="X17" s="533">
        <v>2156</v>
      </c>
      <c r="Y17" s="533">
        <v>73</v>
      </c>
      <c r="Z17" s="615"/>
    </row>
    <row r="18" spans="1:26" ht="21" customHeight="1">
      <c r="A18" s="484" t="s">
        <v>471</v>
      </c>
      <c r="B18" s="533">
        <v>788</v>
      </c>
      <c r="C18" s="533">
        <v>740</v>
      </c>
      <c r="D18" s="533">
        <v>48</v>
      </c>
      <c r="E18" s="533">
        <v>0</v>
      </c>
      <c r="F18" s="533">
        <v>0</v>
      </c>
      <c r="G18" s="533">
        <v>746</v>
      </c>
      <c r="H18" s="533">
        <v>42</v>
      </c>
      <c r="I18" s="533">
        <v>0</v>
      </c>
      <c r="J18" s="533">
        <v>8</v>
      </c>
      <c r="K18" s="533">
        <v>58</v>
      </c>
      <c r="L18" s="533">
        <v>177</v>
      </c>
      <c r="M18" s="533">
        <v>10</v>
      </c>
      <c r="N18" s="533" t="s">
        <v>136</v>
      </c>
      <c r="O18" s="617" t="s">
        <v>314</v>
      </c>
      <c r="P18" s="533" t="s">
        <v>136</v>
      </c>
      <c r="Q18" s="617" t="s">
        <v>314</v>
      </c>
      <c r="R18" s="533" t="s">
        <v>136</v>
      </c>
      <c r="S18" s="617" t="s">
        <v>314</v>
      </c>
      <c r="T18" s="533" t="s">
        <v>136</v>
      </c>
      <c r="U18" s="533">
        <v>2986</v>
      </c>
      <c r="V18" s="533">
        <v>43</v>
      </c>
      <c r="W18" s="533">
        <v>34</v>
      </c>
      <c r="X18" s="533">
        <v>3063</v>
      </c>
      <c r="Y18" s="533">
        <v>112</v>
      </c>
      <c r="Z18" s="615"/>
    </row>
    <row r="19" spans="1:26" ht="21" customHeight="1">
      <c r="A19" s="621" t="s">
        <v>217</v>
      </c>
      <c r="B19" s="676">
        <v>1016</v>
      </c>
      <c r="C19" s="676">
        <v>968</v>
      </c>
      <c r="D19" s="676">
        <v>48</v>
      </c>
      <c r="E19" s="676">
        <v>0</v>
      </c>
      <c r="F19" s="676">
        <v>0</v>
      </c>
      <c r="G19" s="676">
        <v>1010</v>
      </c>
      <c r="H19" s="676">
        <v>6</v>
      </c>
      <c r="I19" s="676">
        <v>0</v>
      </c>
      <c r="J19" s="676">
        <v>8</v>
      </c>
      <c r="K19" s="676">
        <v>264</v>
      </c>
      <c r="L19" s="676">
        <v>1134</v>
      </c>
      <c r="M19" s="676">
        <v>10</v>
      </c>
      <c r="N19" s="676" t="s">
        <v>136</v>
      </c>
      <c r="O19" s="677" t="s">
        <v>314</v>
      </c>
      <c r="P19" s="676" t="s">
        <v>136</v>
      </c>
      <c r="Q19" s="677" t="s">
        <v>314</v>
      </c>
      <c r="R19" s="676" t="s">
        <v>136</v>
      </c>
      <c r="S19" s="677" t="s">
        <v>314</v>
      </c>
      <c r="T19" s="676" t="s">
        <v>136</v>
      </c>
      <c r="U19" s="676">
        <v>2635</v>
      </c>
      <c r="V19" s="676">
        <v>79</v>
      </c>
      <c r="W19" s="676">
        <v>168</v>
      </c>
      <c r="X19" s="676">
        <v>2882</v>
      </c>
      <c r="Y19" s="676">
        <v>134</v>
      </c>
      <c r="Z19" s="678"/>
    </row>
    <row r="20" spans="1:26" ht="21" customHeight="1">
      <c r="A20" s="481" t="s">
        <v>472</v>
      </c>
      <c r="B20" s="710">
        <v>9856</v>
      </c>
      <c r="C20" s="710">
        <v>8892</v>
      </c>
      <c r="D20" s="710">
        <v>954</v>
      </c>
      <c r="E20" s="710">
        <v>2</v>
      </c>
      <c r="F20" s="710">
        <v>8</v>
      </c>
      <c r="G20" s="710">
        <v>6209</v>
      </c>
      <c r="H20" s="710">
        <v>3647</v>
      </c>
      <c r="I20" s="710">
        <v>0</v>
      </c>
      <c r="J20" s="710">
        <v>22</v>
      </c>
      <c r="K20" s="710">
        <v>1450</v>
      </c>
      <c r="L20" s="710">
        <v>5998</v>
      </c>
      <c r="M20" s="710">
        <v>10</v>
      </c>
      <c r="N20" s="710">
        <v>0</v>
      </c>
      <c r="O20" s="710" t="s">
        <v>484</v>
      </c>
      <c r="P20" s="530" t="s">
        <v>136</v>
      </c>
      <c r="Q20" s="711" t="s">
        <v>484</v>
      </c>
      <c r="R20" s="530" t="s">
        <v>136</v>
      </c>
      <c r="S20" s="711" t="s">
        <v>484</v>
      </c>
      <c r="T20" s="530" t="s">
        <v>136</v>
      </c>
      <c r="U20" s="710">
        <v>35190</v>
      </c>
      <c r="V20" s="710">
        <v>316</v>
      </c>
      <c r="W20" s="710">
        <v>161</v>
      </c>
      <c r="X20" s="710">
        <v>35667</v>
      </c>
      <c r="Y20" s="710">
        <v>1132</v>
      </c>
      <c r="Z20" s="712"/>
    </row>
    <row r="21" spans="1:26" ht="21" customHeight="1">
      <c r="A21" s="484" t="s">
        <v>192</v>
      </c>
      <c r="B21" s="533">
        <v>1328</v>
      </c>
      <c r="C21" s="533">
        <v>584</v>
      </c>
      <c r="D21" s="533">
        <v>744</v>
      </c>
      <c r="E21" s="533">
        <v>0</v>
      </c>
      <c r="F21" s="533">
        <v>0</v>
      </c>
      <c r="G21" s="533">
        <v>1022</v>
      </c>
      <c r="H21" s="533">
        <v>306</v>
      </c>
      <c r="I21" s="533">
        <v>0</v>
      </c>
      <c r="J21" s="533">
        <v>8</v>
      </c>
      <c r="K21" s="533">
        <v>69</v>
      </c>
      <c r="L21" s="533">
        <v>403</v>
      </c>
      <c r="M21" s="533">
        <v>10</v>
      </c>
      <c r="N21" s="533">
        <v>0</v>
      </c>
      <c r="O21" s="713" t="s">
        <v>484</v>
      </c>
      <c r="P21" s="533" t="s">
        <v>136</v>
      </c>
      <c r="Q21" s="616" t="s">
        <v>484</v>
      </c>
      <c r="R21" s="533" t="s">
        <v>136</v>
      </c>
      <c r="S21" s="616" t="s">
        <v>484</v>
      </c>
      <c r="T21" s="533" t="s">
        <v>136</v>
      </c>
      <c r="U21" s="533">
        <v>9272</v>
      </c>
      <c r="V21" s="533">
        <v>48</v>
      </c>
      <c r="W21" s="533">
        <v>38</v>
      </c>
      <c r="X21" s="533">
        <v>9358</v>
      </c>
      <c r="Y21" s="533">
        <v>134</v>
      </c>
      <c r="Z21" s="615"/>
    </row>
    <row r="22" spans="1:26" ht="21" customHeight="1">
      <c r="A22" s="484" t="s">
        <v>194</v>
      </c>
      <c r="B22" s="533">
        <v>3375</v>
      </c>
      <c r="C22" s="533">
        <v>3089</v>
      </c>
      <c r="D22" s="533">
        <v>286</v>
      </c>
      <c r="E22" s="533">
        <v>0</v>
      </c>
      <c r="F22" s="533">
        <v>0</v>
      </c>
      <c r="G22" s="533">
        <v>801</v>
      </c>
      <c r="H22" s="533">
        <v>2574</v>
      </c>
      <c r="I22" s="533">
        <v>0</v>
      </c>
      <c r="J22" s="533">
        <v>14</v>
      </c>
      <c r="K22" s="533">
        <v>78</v>
      </c>
      <c r="L22" s="533">
        <v>350</v>
      </c>
      <c r="M22" s="533">
        <v>10</v>
      </c>
      <c r="N22" s="533">
        <v>0</v>
      </c>
      <c r="O22" s="617" t="s">
        <v>484</v>
      </c>
      <c r="P22" s="533" t="s">
        <v>136</v>
      </c>
      <c r="Q22" s="617" t="s">
        <v>484</v>
      </c>
      <c r="R22" s="533" t="s">
        <v>136</v>
      </c>
      <c r="S22" s="617" t="s">
        <v>484</v>
      </c>
      <c r="T22" s="533" t="s">
        <v>136</v>
      </c>
      <c r="U22" s="533">
        <v>6886</v>
      </c>
      <c r="V22" s="533">
        <v>30</v>
      </c>
      <c r="W22" s="533">
        <v>12</v>
      </c>
      <c r="X22" s="533">
        <v>6928</v>
      </c>
      <c r="Y22" s="533">
        <v>227</v>
      </c>
      <c r="Z22" s="615"/>
    </row>
    <row r="23" spans="1:26" ht="21" customHeight="1">
      <c r="A23" s="484" t="s">
        <v>331</v>
      </c>
      <c r="B23" s="533">
        <v>3159</v>
      </c>
      <c r="C23" s="533">
        <v>2549</v>
      </c>
      <c r="D23" s="533">
        <v>610</v>
      </c>
      <c r="E23" s="533">
        <v>0</v>
      </c>
      <c r="F23" s="533">
        <v>0</v>
      </c>
      <c r="G23" s="533">
        <v>1262</v>
      </c>
      <c r="H23" s="533">
        <v>1897</v>
      </c>
      <c r="I23" s="533">
        <v>0</v>
      </c>
      <c r="J23" s="533">
        <v>8</v>
      </c>
      <c r="K23" s="533">
        <v>48</v>
      </c>
      <c r="L23" s="533">
        <v>130</v>
      </c>
      <c r="M23" s="533">
        <v>10</v>
      </c>
      <c r="N23" s="533" t="s">
        <v>484</v>
      </c>
      <c r="O23" s="534" t="s">
        <v>484</v>
      </c>
      <c r="P23" s="533" t="s">
        <v>136</v>
      </c>
      <c r="Q23" s="534" t="s">
        <v>484</v>
      </c>
      <c r="R23" s="533" t="s">
        <v>136</v>
      </c>
      <c r="S23" s="534" t="s">
        <v>484</v>
      </c>
      <c r="T23" s="533" t="s">
        <v>136</v>
      </c>
      <c r="U23" s="533">
        <v>8958</v>
      </c>
      <c r="V23" s="533">
        <v>22</v>
      </c>
      <c r="W23" s="533">
        <v>39</v>
      </c>
      <c r="X23" s="533">
        <v>9019</v>
      </c>
      <c r="Y23" s="533">
        <v>121</v>
      </c>
      <c r="Z23" s="615"/>
    </row>
    <row r="24" spans="1:26" ht="21" customHeight="1">
      <c r="A24" s="484" t="s">
        <v>330</v>
      </c>
      <c r="B24" s="533">
        <v>1585</v>
      </c>
      <c r="C24" s="533">
        <v>1584</v>
      </c>
      <c r="D24" s="533">
        <v>1</v>
      </c>
      <c r="E24" s="533">
        <v>0</v>
      </c>
      <c r="F24" s="533">
        <v>0</v>
      </c>
      <c r="G24" s="533">
        <v>1583</v>
      </c>
      <c r="H24" s="533">
        <v>2</v>
      </c>
      <c r="I24" s="533">
        <v>0</v>
      </c>
      <c r="J24" s="533"/>
      <c r="K24" s="533">
        <v>96</v>
      </c>
      <c r="L24" s="533">
        <v>407</v>
      </c>
      <c r="M24" s="533">
        <v>10</v>
      </c>
      <c r="N24" s="534" t="s">
        <v>314</v>
      </c>
      <c r="O24" s="534" t="s">
        <v>314</v>
      </c>
      <c r="P24" s="533" t="s">
        <v>136</v>
      </c>
      <c r="Q24" s="534" t="s">
        <v>314</v>
      </c>
      <c r="R24" s="533" t="s">
        <v>136</v>
      </c>
      <c r="S24" s="534" t="s">
        <v>314</v>
      </c>
      <c r="T24" s="533" t="s">
        <v>136</v>
      </c>
      <c r="U24" s="533">
        <v>73</v>
      </c>
      <c r="V24" s="533">
        <v>20</v>
      </c>
      <c r="W24" s="533">
        <v>0</v>
      </c>
      <c r="X24" s="533">
        <v>93</v>
      </c>
      <c r="Y24" s="533">
        <v>0</v>
      </c>
      <c r="Z24" s="714"/>
    </row>
    <row r="25" spans="1:26" ht="21" customHeight="1">
      <c r="A25" s="621" t="s">
        <v>195</v>
      </c>
      <c r="B25" s="676">
        <v>0</v>
      </c>
      <c r="C25" s="676" t="s">
        <v>136</v>
      </c>
      <c r="D25" s="676" t="s">
        <v>136</v>
      </c>
      <c r="E25" s="676" t="s">
        <v>136</v>
      </c>
      <c r="F25" s="676" t="s">
        <v>136</v>
      </c>
      <c r="G25" s="676">
        <v>7676</v>
      </c>
      <c r="H25" s="676">
        <v>55</v>
      </c>
      <c r="I25" s="676">
        <v>0</v>
      </c>
      <c r="J25" s="676">
        <v>22</v>
      </c>
      <c r="K25" s="676">
        <v>272</v>
      </c>
      <c r="L25" s="676">
        <v>1228</v>
      </c>
      <c r="M25" s="676">
        <v>10</v>
      </c>
      <c r="N25" s="676">
        <v>50</v>
      </c>
      <c r="O25" s="676">
        <v>0</v>
      </c>
      <c r="P25" s="726">
        <v>10</v>
      </c>
      <c r="Q25" s="676">
        <v>0</v>
      </c>
      <c r="R25" s="726">
        <v>10</v>
      </c>
      <c r="S25" s="676">
        <v>0</v>
      </c>
      <c r="T25" s="726">
        <v>10</v>
      </c>
      <c r="U25" s="676">
        <v>13167</v>
      </c>
      <c r="V25" s="676">
        <v>207</v>
      </c>
      <c r="W25" s="676">
        <v>408</v>
      </c>
      <c r="X25" s="676">
        <v>13782</v>
      </c>
      <c r="Y25" s="676">
        <v>1291</v>
      </c>
      <c r="Z25" s="727"/>
    </row>
    <row r="26" spans="1:26" ht="21" customHeight="1">
      <c r="A26" s="481" t="s">
        <v>196</v>
      </c>
      <c r="B26" s="710">
        <v>2082</v>
      </c>
      <c r="C26" s="710">
        <v>1833</v>
      </c>
      <c r="D26" s="710">
        <v>224</v>
      </c>
      <c r="E26" s="710">
        <v>1</v>
      </c>
      <c r="F26" s="710">
        <v>24</v>
      </c>
      <c r="G26" s="710">
        <v>1705</v>
      </c>
      <c r="H26" s="710">
        <v>377</v>
      </c>
      <c r="I26" s="710">
        <v>0</v>
      </c>
      <c r="J26" s="710">
        <v>13</v>
      </c>
      <c r="K26" s="710">
        <v>573</v>
      </c>
      <c r="L26" s="710">
        <v>4882</v>
      </c>
      <c r="M26" s="710">
        <v>10</v>
      </c>
      <c r="N26" s="710">
        <v>50</v>
      </c>
      <c r="O26" s="640" t="s">
        <v>314</v>
      </c>
      <c r="P26" s="530" t="s">
        <v>136</v>
      </c>
      <c r="Q26" s="640" t="s">
        <v>314</v>
      </c>
      <c r="R26" s="530" t="s">
        <v>136</v>
      </c>
      <c r="S26" s="640" t="s">
        <v>314</v>
      </c>
      <c r="T26" s="530" t="s">
        <v>136</v>
      </c>
      <c r="U26" s="710">
        <v>6740</v>
      </c>
      <c r="V26" s="710">
        <v>85</v>
      </c>
      <c r="W26" s="710">
        <v>826</v>
      </c>
      <c r="X26" s="710">
        <v>7651</v>
      </c>
      <c r="Y26" s="710">
        <v>464</v>
      </c>
      <c r="Z26" s="728"/>
    </row>
    <row r="27" spans="1:26" ht="21" customHeight="1">
      <c r="A27" s="484" t="s">
        <v>197</v>
      </c>
      <c r="B27" s="533">
        <v>1848</v>
      </c>
      <c r="C27" s="533">
        <v>1832</v>
      </c>
      <c r="D27" s="533">
        <v>9</v>
      </c>
      <c r="E27" s="533">
        <v>7</v>
      </c>
      <c r="F27" s="533">
        <v>0</v>
      </c>
      <c r="G27" s="533">
        <v>1803</v>
      </c>
      <c r="H27" s="533">
        <v>45</v>
      </c>
      <c r="I27" s="533">
        <v>0</v>
      </c>
      <c r="J27" s="533">
        <v>20</v>
      </c>
      <c r="K27" s="533">
        <v>442</v>
      </c>
      <c r="L27" s="533">
        <v>1266</v>
      </c>
      <c r="M27" s="533">
        <v>10</v>
      </c>
      <c r="N27" s="533">
        <v>50</v>
      </c>
      <c r="O27" s="616">
        <v>0</v>
      </c>
      <c r="P27" s="533">
        <v>0</v>
      </c>
      <c r="Q27" s="616">
        <v>0</v>
      </c>
      <c r="R27" s="533">
        <v>0</v>
      </c>
      <c r="S27" s="616">
        <v>0</v>
      </c>
      <c r="T27" s="533">
        <v>0</v>
      </c>
      <c r="U27" s="533">
        <v>4303</v>
      </c>
      <c r="V27" s="533">
        <v>813</v>
      </c>
      <c r="W27" s="533">
        <v>582</v>
      </c>
      <c r="X27" s="533">
        <v>5698</v>
      </c>
      <c r="Y27" s="533">
        <v>537</v>
      </c>
      <c r="Z27" s="729"/>
    </row>
    <row r="28" spans="1:26" ht="21" customHeight="1">
      <c r="A28" s="484" t="s">
        <v>198</v>
      </c>
      <c r="B28" s="533">
        <v>50</v>
      </c>
      <c r="C28" s="533">
        <v>48</v>
      </c>
      <c r="D28" s="533">
        <v>2</v>
      </c>
      <c r="E28" s="533">
        <v>0</v>
      </c>
      <c r="F28" s="533">
        <v>0</v>
      </c>
      <c r="G28" s="533">
        <v>49</v>
      </c>
      <c r="H28" s="533">
        <v>1</v>
      </c>
      <c r="I28" s="533">
        <v>0</v>
      </c>
      <c r="J28" s="533">
        <v>5</v>
      </c>
      <c r="K28" s="533">
        <v>9</v>
      </c>
      <c r="L28" s="533">
        <v>58</v>
      </c>
      <c r="M28" s="533">
        <v>10</v>
      </c>
      <c r="N28" s="533">
        <v>50</v>
      </c>
      <c r="O28" s="617" t="s">
        <v>484</v>
      </c>
      <c r="P28" s="533" t="s">
        <v>136</v>
      </c>
      <c r="Q28" s="617" t="s">
        <v>484</v>
      </c>
      <c r="R28" s="533" t="s">
        <v>136</v>
      </c>
      <c r="S28" s="617" t="s">
        <v>484</v>
      </c>
      <c r="T28" s="533" t="s">
        <v>136</v>
      </c>
      <c r="U28" s="533">
        <v>938</v>
      </c>
      <c r="V28" s="533">
        <v>10</v>
      </c>
      <c r="W28" s="533">
        <v>105</v>
      </c>
      <c r="X28" s="533">
        <v>1053</v>
      </c>
      <c r="Y28" s="533">
        <v>31</v>
      </c>
      <c r="Z28" s="615"/>
    </row>
    <row r="29" spans="1:26" ht="21" customHeight="1">
      <c r="A29" s="484" t="s">
        <v>199</v>
      </c>
      <c r="B29" s="533">
        <v>1104</v>
      </c>
      <c r="C29" s="533">
        <v>1096</v>
      </c>
      <c r="D29" s="533">
        <v>8</v>
      </c>
      <c r="E29" s="533">
        <v>0</v>
      </c>
      <c r="F29" s="533">
        <v>0</v>
      </c>
      <c r="G29" s="533">
        <v>1032</v>
      </c>
      <c r="H29" s="533">
        <v>72</v>
      </c>
      <c r="I29" s="533">
        <v>0</v>
      </c>
      <c r="J29" s="533"/>
      <c r="K29" s="533">
        <v>337</v>
      </c>
      <c r="L29" s="533">
        <v>1729</v>
      </c>
      <c r="M29" s="533">
        <v>10</v>
      </c>
      <c r="N29" s="764" t="s">
        <v>485</v>
      </c>
      <c r="O29" s="617" t="s">
        <v>314</v>
      </c>
      <c r="P29" s="533" t="s">
        <v>136</v>
      </c>
      <c r="Q29" s="617" t="s">
        <v>314</v>
      </c>
      <c r="R29" s="533" t="s">
        <v>136</v>
      </c>
      <c r="S29" s="617" t="s">
        <v>314</v>
      </c>
      <c r="T29" s="533" t="s">
        <v>136</v>
      </c>
      <c r="U29" s="533">
        <v>20230</v>
      </c>
      <c r="V29" s="533">
        <v>245</v>
      </c>
      <c r="W29" s="533">
        <v>428</v>
      </c>
      <c r="X29" s="533">
        <v>20903</v>
      </c>
      <c r="Y29" s="533">
        <v>929</v>
      </c>
      <c r="Z29" s="535"/>
    </row>
    <row r="30" spans="1:26" ht="24" customHeight="1">
      <c r="A30" s="621" t="s">
        <v>200</v>
      </c>
      <c r="B30" s="676">
        <v>4120</v>
      </c>
      <c r="C30" s="676">
        <v>2228</v>
      </c>
      <c r="D30" s="676">
        <v>1888</v>
      </c>
      <c r="E30" s="676">
        <v>0</v>
      </c>
      <c r="F30" s="676">
        <v>4</v>
      </c>
      <c r="G30" s="676">
        <v>4022</v>
      </c>
      <c r="H30" s="676">
        <v>194</v>
      </c>
      <c r="I30" s="676">
        <v>0</v>
      </c>
      <c r="J30" s="676">
        <v>16</v>
      </c>
      <c r="K30" s="676">
        <v>91</v>
      </c>
      <c r="L30" s="676">
        <v>511</v>
      </c>
      <c r="M30" s="676">
        <v>10</v>
      </c>
      <c r="N30" s="676">
        <v>0</v>
      </c>
      <c r="O30" s="617" t="s">
        <v>314</v>
      </c>
      <c r="P30" s="533" t="s">
        <v>136</v>
      </c>
      <c r="Q30" s="617" t="s">
        <v>314</v>
      </c>
      <c r="R30" s="533" t="s">
        <v>136</v>
      </c>
      <c r="S30" s="617" t="s">
        <v>314</v>
      </c>
      <c r="T30" s="533" t="s">
        <v>136</v>
      </c>
      <c r="U30" s="676">
        <v>9284</v>
      </c>
      <c r="V30" s="676">
        <v>212</v>
      </c>
      <c r="W30" s="676">
        <v>365</v>
      </c>
      <c r="X30" s="676">
        <v>9861</v>
      </c>
      <c r="Y30" s="676">
        <v>305</v>
      </c>
      <c r="Z30" s="765"/>
    </row>
    <row r="31" spans="1:26" ht="21" customHeight="1">
      <c r="A31" s="481" t="s">
        <v>201</v>
      </c>
      <c r="B31" s="530">
        <v>626</v>
      </c>
      <c r="C31" s="530">
        <v>626</v>
      </c>
      <c r="D31" s="530">
        <v>0</v>
      </c>
      <c r="E31" s="530">
        <v>0</v>
      </c>
      <c r="F31" s="530">
        <v>0</v>
      </c>
      <c r="G31" s="530">
        <v>596</v>
      </c>
      <c r="H31" s="530">
        <v>30</v>
      </c>
      <c r="I31" s="530">
        <v>0</v>
      </c>
      <c r="J31" s="530">
        <v>6</v>
      </c>
      <c r="K31" s="530">
        <v>401</v>
      </c>
      <c r="L31" s="530">
        <v>979</v>
      </c>
      <c r="M31" s="530">
        <v>10</v>
      </c>
      <c r="N31" s="530">
        <v>50</v>
      </c>
      <c r="O31" s="613" t="s">
        <v>314</v>
      </c>
      <c r="P31" s="530" t="s">
        <v>136</v>
      </c>
      <c r="Q31" s="613" t="s">
        <v>314</v>
      </c>
      <c r="R31" s="530" t="s">
        <v>136</v>
      </c>
      <c r="S31" s="613" t="s">
        <v>314</v>
      </c>
      <c r="T31" s="530" t="s">
        <v>136</v>
      </c>
      <c r="U31" s="530">
        <v>6237</v>
      </c>
      <c r="V31" s="530">
        <v>158</v>
      </c>
      <c r="W31" s="530">
        <v>531</v>
      </c>
      <c r="X31" s="530">
        <v>6926</v>
      </c>
      <c r="Y31" s="530">
        <v>218</v>
      </c>
      <c r="Z31" s="641"/>
    </row>
    <row r="32" spans="1:26" ht="21" customHeight="1">
      <c r="A32" s="484" t="s">
        <v>474</v>
      </c>
      <c r="B32" s="533">
        <v>529</v>
      </c>
      <c r="C32" s="533">
        <v>436</v>
      </c>
      <c r="D32" s="533">
        <v>92</v>
      </c>
      <c r="E32" s="533">
        <v>1</v>
      </c>
      <c r="F32" s="533">
        <v>0</v>
      </c>
      <c r="G32" s="533">
        <v>201</v>
      </c>
      <c r="H32" s="533">
        <v>328</v>
      </c>
      <c r="I32" s="533">
        <v>0</v>
      </c>
      <c r="J32" s="533">
        <v>5</v>
      </c>
      <c r="K32" s="533">
        <v>105</v>
      </c>
      <c r="L32" s="533">
        <v>673</v>
      </c>
      <c r="M32" s="533">
        <v>10</v>
      </c>
      <c r="N32" s="533">
        <v>50</v>
      </c>
      <c r="O32" s="534" t="s">
        <v>314</v>
      </c>
      <c r="P32" s="533" t="s">
        <v>136</v>
      </c>
      <c r="Q32" s="534" t="s">
        <v>314</v>
      </c>
      <c r="R32" s="533" t="s">
        <v>136</v>
      </c>
      <c r="S32" s="534" t="s">
        <v>314</v>
      </c>
      <c r="T32" s="533" t="s">
        <v>136</v>
      </c>
      <c r="U32" s="533">
        <v>2098</v>
      </c>
      <c r="V32" s="533">
        <v>13</v>
      </c>
      <c r="W32" s="533">
        <v>791</v>
      </c>
      <c r="X32" s="533">
        <v>2902</v>
      </c>
      <c r="Y32" s="533">
        <v>134</v>
      </c>
      <c r="Z32" s="612"/>
    </row>
    <row r="33" spans="1:26" ht="21" customHeight="1">
      <c r="A33" s="484" t="s">
        <v>202</v>
      </c>
      <c r="B33" s="533">
        <v>254</v>
      </c>
      <c r="C33" s="533">
        <v>191</v>
      </c>
      <c r="D33" s="533">
        <v>56</v>
      </c>
      <c r="E33" s="533">
        <v>0</v>
      </c>
      <c r="F33" s="533">
        <v>7</v>
      </c>
      <c r="G33" s="533">
        <v>238</v>
      </c>
      <c r="H33" s="533">
        <v>16</v>
      </c>
      <c r="I33" s="533">
        <v>0</v>
      </c>
      <c r="J33" s="533">
        <v>3</v>
      </c>
      <c r="K33" s="533">
        <v>79</v>
      </c>
      <c r="L33" s="533">
        <v>253</v>
      </c>
      <c r="M33" s="533">
        <v>10</v>
      </c>
      <c r="N33" s="533">
        <v>50</v>
      </c>
      <c r="O33" s="533">
        <v>0</v>
      </c>
      <c r="P33" s="533">
        <v>0</v>
      </c>
      <c r="Q33" s="533">
        <v>0</v>
      </c>
      <c r="R33" s="533">
        <v>0</v>
      </c>
      <c r="S33" s="533">
        <v>0</v>
      </c>
      <c r="T33" s="533">
        <v>0</v>
      </c>
      <c r="U33" s="533">
        <v>15963</v>
      </c>
      <c r="V33" s="533">
        <v>82</v>
      </c>
      <c r="W33" s="533">
        <v>88</v>
      </c>
      <c r="X33" s="533">
        <v>16133</v>
      </c>
      <c r="Y33" s="533">
        <v>288</v>
      </c>
      <c r="Z33" s="612"/>
    </row>
    <row r="34" spans="1:26" ht="21" customHeight="1">
      <c r="A34" s="484" t="s">
        <v>203</v>
      </c>
      <c r="B34" s="533">
        <v>579</v>
      </c>
      <c r="C34" s="533">
        <v>402</v>
      </c>
      <c r="D34" s="533">
        <v>177</v>
      </c>
      <c r="E34" s="533">
        <v>0</v>
      </c>
      <c r="F34" s="533">
        <v>0</v>
      </c>
      <c r="G34" s="533">
        <v>267</v>
      </c>
      <c r="H34" s="533">
        <v>312</v>
      </c>
      <c r="I34" s="533">
        <v>0</v>
      </c>
      <c r="J34" s="533">
        <v>3</v>
      </c>
      <c r="K34" s="533">
        <v>71</v>
      </c>
      <c r="L34" s="533">
        <v>249</v>
      </c>
      <c r="M34" s="533">
        <v>10</v>
      </c>
      <c r="N34" s="533">
        <v>50</v>
      </c>
      <c r="O34" s="533">
        <v>0</v>
      </c>
      <c r="P34" s="533">
        <v>0</v>
      </c>
      <c r="Q34" s="533">
        <v>0</v>
      </c>
      <c r="R34" s="533">
        <v>0</v>
      </c>
      <c r="S34" s="533">
        <v>0</v>
      </c>
      <c r="T34" s="533">
        <v>0</v>
      </c>
      <c r="U34" s="533">
        <v>1484</v>
      </c>
      <c r="V34" s="533">
        <v>30</v>
      </c>
      <c r="W34" s="533">
        <v>53</v>
      </c>
      <c r="X34" s="533">
        <v>1567</v>
      </c>
      <c r="Y34" s="533">
        <v>267</v>
      </c>
      <c r="Z34" s="612"/>
    </row>
    <row r="35" spans="1:26" ht="21" customHeight="1">
      <c r="A35" s="621" t="s">
        <v>205</v>
      </c>
      <c r="B35" s="676">
        <v>5058</v>
      </c>
      <c r="C35" s="676">
        <v>3660</v>
      </c>
      <c r="D35" s="676">
        <v>1398</v>
      </c>
      <c r="E35" s="676">
        <v>0</v>
      </c>
      <c r="F35" s="676">
        <v>0</v>
      </c>
      <c r="G35" s="676">
        <v>2624</v>
      </c>
      <c r="H35" s="676">
        <v>2434</v>
      </c>
      <c r="I35" s="676">
        <v>0</v>
      </c>
      <c r="J35" s="676">
        <v>11</v>
      </c>
      <c r="K35" s="676">
        <v>80</v>
      </c>
      <c r="L35" s="676">
        <v>251</v>
      </c>
      <c r="M35" s="676">
        <v>10</v>
      </c>
      <c r="N35" s="676">
        <v>50</v>
      </c>
      <c r="O35" s="776" t="s">
        <v>314</v>
      </c>
      <c r="P35" s="533" t="s">
        <v>136</v>
      </c>
      <c r="Q35" s="534" t="s">
        <v>314</v>
      </c>
      <c r="R35" s="676" t="s">
        <v>136</v>
      </c>
      <c r="S35" s="534" t="s">
        <v>314</v>
      </c>
      <c r="T35" s="533" t="s">
        <v>136</v>
      </c>
      <c r="U35" s="676">
        <v>8667</v>
      </c>
      <c r="V35" s="676">
        <v>1009</v>
      </c>
      <c r="W35" s="676">
        <v>252</v>
      </c>
      <c r="X35" s="676">
        <v>9928</v>
      </c>
      <c r="Y35" s="676">
        <v>268</v>
      </c>
      <c r="Z35" s="777"/>
    </row>
    <row r="36" spans="1:26" ht="21" customHeight="1">
      <c r="A36" s="481" t="s">
        <v>269</v>
      </c>
      <c r="B36" s="530">
        <v>10</v>
      </c>
      <c r="C36" s="530">
        <v>10</v>
      </c>
      <c r="D36" s="530">
        <v>0</v>
      </c>
      <c r="E36" s="530">
        <v>0</v>
      </c>
      <c r="F36" s="530">
        <v>0</v>
      </c>
      <c r="G36" s="530">
        <v>8</v>
      </c>
      <c r="H36" s="530">
        <v>2</v>
      </c>
      <c r="I36" s="530">
        <v>0</v>
      </c>
      <c r="J36" s="530">
        <v>1</v>
      </c>
      <c r="K36" s="530">
        <v>0</v>
      </c>
      <c r="L36" s="530">
        <v>30</v>
      </c>
      <c r="M36" s="530">
        <v>10</v>
      </c>
      <c r="N36" s="530"/>
      <c r="O36" s="534" t="s">
        <v>581</v>
      </c>
      <c r="P36" s="530" t="s">
        <v>136</v>
      </c>
      <c r="Q36" s="613" t="s">
        <v>581</v>
      </c>
      <c r="R36" s="533" t="s">
        <v>136</v>
      </c>
      <c r="S36" s="613" t="s">
        <v>581</v>
      </c>
      <c r="T36" s="530" t="s">
        <v>136</v>
      </c>
      <c r="U36" s="530" t="s">
        <v>136</v>
      </c>
      <c r="V36" s="530">
        <v>15</v>
      </c>
      <c r="W36" s="530">
        <v>50</v>
      </c>
      <c r="X36" s="530">
        <v>65</v>
      </c>
      <c r="Y36" s="530">
        <v>10</v>
      </c>
      <c r="Z36" s="614"/>
    </row>
    <row r="37" spans="1:26" ht="21" customHeight="1">
      <c r="A37" s="484" t="s">
        <v>207</v>
      </c>
      <c r="B37" s="533">
        <v>0</v>
      </c>
      <c r="C37" s="533">
        <v>0</v>
      </c>
      <c r="D37" s="533">
        <v>0</v>
      </c>
      <c r="E37" s="533">
        <v>0</v>
      </c>
      <c r="F37" s="533">
        <v>0</v>
      </c>
      <c r="G37" s="533">
        <v>0</v>
      </c>
      <c r="H37" s="533">
        <v>0</v>
      </c>
      <c r="I37" s="533">
        <v>0</v>
      </c>
      <c r="J37" s="533">
        <v>0</v>
      </c>
      <c r="K37" s="616">
        <v>0</v>
      </c>
      <c r="L37" s="533">
        <v>0</v>
      </c>
      <c r="M37" s="533">
        <v>0</v>
      </c>
      <c r="N37" s="533">
        <v>0</v>
      </c>
      <c r="O37" s="534" t="s">
        <v>314</v>
      </c>
      <c r="P37" s="533" t="s">
        <v>136</v>
      </c>
      <c r="Q37" s="534" t="s">
        <v>314</v>
      </c>
      <c r="R37" s="533" t="s">
        <v>136</v>
      </c>
      <c r="S37" s="534" t="s">
        <v>314</v>
      </c>
      <c r="T37" s="533" t="s">
        <v>136</v>
      </c>
      <c r="U37" s="533">
        <v>0</v>
      </c>
      <c r="V37" s="533">
        <v>0</v>
      </c>
      <c r="W37" s="533">
        <v>0</v>
      </c>
      <c r="X37" s="533">
        <v>0</v>
      </c>
      <c r="Y37" s="533">
        <v>0</v>
      </c>
      <c r="Z37" s="615"/>
    </row>
    <row r="38" spans="1:26" ht="21" customHeight="1">
      <c r="A38" s="484" t="s">
        <v>211</v>
      </c>
      <c r="B38" s="533">
        <v>462</v>
      </c>
      <c r="C38" s="533">
        <v>448</v>
      </c>
      <c r="D38" s="533">
        <v>12</v>
      </c>
      <c r="E38" s="533">
        <v>1</v>
      </c>
      <c r="F38" s="533">
        <v>1</v>
      </c>
      <c r="G38" s="533" t="s">
        <v>550</v>
      </c>
      <c r="H38" s="533" t="s">
        <v>550</v>
      </c>
      <c r="I38" s="533">
        <v>0</v>
      </c>
      <c r="J38" s="533">
        <v>3</v>
      </c>
      <c r="K38" s="533">
        <v>96</v>
      </c>
      <c r="L38" s="533">
        <v>472</v>
      </c>
      <c r="M38" s="533">
        <v>4720</v>
      </c>
      <c r="N38" s="533">
        <v>0</v>
      </c>
      <c r="O38" s="534" t="s">
        <v>314</v>
      </c>
      <c r="P38" s="533" t="s">
        <v>136</v>
      </c>
      <c r="Q38" s="534" t="s">
        <v>314</v>
      </c>
      <c r="R38" s="533" t="s">
        <v>136</v>
      </c>
      <c r="S38" s="534" t="s">
        <v>314</v>
      </c>
      <c r="T38" s="533" t="s">
        <v>136</v>
      </c>
      <c r="U38" s="533">
        <v>4031</v>
      </c>
      <c r="V38" s="533">
        <v>379</v>
      </c>
      <c r="W38" s="533">
        <v>371</v>
      </c>
      <c r="X38" s="533">
        <v>4781</v>
      </c>
      <c r="Y38" s="533">
        <v>396</v>
      </c>
      <c r="Z38" s="612"/>
    </row>
    <row r="39" spans="1:26" ht="21" customHeight="1">
      <c r="A39" s="796" t="s">
        <v>265</v>
      </c>
      <c r="B39" s="533">
        <v>927</v>
      </c>
      <c r="C39" s="533">
        <v>774</v>
      </c>
      <c r="D39" s="533">
        <v>153</v>
      </c>
      <c r="E39" s="533">
        <v>0</v>
      </c>
      <c r="F39" s="533">
        <v>0</v>
      </c>
      <c r="G39" s="533">
        <v>209</v>
      </c>
      <c r="H39" s="533">
        <v>718</v>
      </c>
      <c r="I39" s="533">
        <v>0</v>
      </c>
      <c r="J39" s="533">
        <v>9</v>
      </c>
      <c r="K39" s="533">
        <v>167</v>
      </c>
      <c r="L39" s="533">
        <v>563</v>
      </c>
      <c r="M39" s="533">
        <v>10</v>
      </c>
      <c r="N39" s="797">
        <v>40</v>
      </c>
      <c r="O39" s="534" t="s">
        <v>484</v>
      </c>
      <c r="P39" s="533" t="s">
        <v>136</v>
      </c>
      <c r="Q39" s="534" t="s">
        <v>484</v>
      </c>
      <c r="R39" s="533" t="s">
        <v>136</v>
      </c>
      <c r="S39" s="534" t="s">
        <v>484</v>
      </c>
      <c r="T39" s="533" t="s">
        <v>136</v>
      </c>
      <c r="U39" s="533">
        <v>1952</v>
      </c>
      <c r="V39" s="533">
        <v>48</v>
      </c>
      <c r="W39" s="533">
        <v>246</v>
      </c>
      <c r="X39" s="533">
        <v>2246</v>
      </c>
      <c r="Y39" s="533">
        <v>275</v>
      </c>
      <c r="Z39" s="535"/>
    </row>
    <row r="40" spans="1:26" ht="21" customHeight="1">
      <c r="A40" s="484" t="s">
        <v>216</v>
      </c>
      <c r="B40" s="533">
        <v>52</v>
      </c>
      <c r="C40" s="533">
        <v>36</v>
      </c>
      <c r="D40" s="533">
        <v>15</v>
      </c>
      <c r="E40" s="533">
        <v>0</v>
      </c>
      <c r="F40" s="533">
        <v>1</v>
      </c>
      <c r="G40" s="533">
        <v>5</v>
      </c>
      <c r="H40" s="533">
        <v>47</v>
      </c>
      <c r="I40" s="533">
        <v>0</v>
      </c>
      <c r="J40" s="533">
        <v>4</v>
      </c>
      <c r="K40" s="533">
        <v>57</v>
      </c>
      <c r="L40" s="533">
        <v>237</v>
      </c>
      <c r="M40" s="533">
        <v>20</v>
      </c>
      <c r="N40" s="533" t="s">
        <v>314</v>
      </c>
      <c r="O40" s="533" t="s">
        <v>314</v>
      </c>
      <c r="P40" s="533" t="s">
        <v>136</v>
      </c>
      <c r="Q40" s="533" t="s">
        <v>314</v>
      </c>
      <c r="R40" s="533" t="s">
        <v>136</v>
      </c>
      <c r="S40" s="533" t="s">
        <v>314</v>
      </c>
      <c r="T40" s="533" t="s">
        <v>136</v>
      </c>
      <c r="U40" s="533">
        <v>576</v>
      </c>
      <c r="V40" s="533">
        <v>208</v>
      </c>
      <c r="W40" s="533">
        <v>140</v>
      </c>
      <c r="X40" s="533">
        <v>924</v>
      </c>
      <c r="Y40" s="533">
        <v>1</v>
      </c>
      <c r="Z40" s="612"/>
    </row>
    <row r="41" spans="1:26" ht="21" customHeight="1">
      <c r="A41" s="481" t="s">
        <v>208</v>
      </c>
      <c r="B41" s="530">
        <v>648</v>
      </c>
      <c r="C41" s="530">
        <v>631</v>
      </c>
      <c r="D41" s="530">
        <v>15</v>
      </c>
      <c r="E41" s="530">
        <v>2</v>
      </c>
      <c r="F41" s="530">
        <v>0</v>
      </c>
      <c r="G41" s="530">
        <v>550</v>
      </c>
      <c r="H41" s="530">
        <v>98</v>
      </c>
      <c r="I41" s="530">
        <v>0</v>
      </c>
      <c r="J41" s="530">
        <v>16</v>
      </c>
      <c r="K41" s="530">
        <v>110</v>
      </c>
      <c r="L41" s="530">
        <v>313</v>
      </c>
      <c r="M41" s="530">
        <v>10</v>
      </c>
      <c r="N41" s="530" t="s">
        <v>484</v>
      </c>
      <c r="O41" s="530" t="s">
        <v>314</v>
      </c>
      <c r="P41" s="530" t="s">
        <v>136</v>
      </c>
      <c r="Q41" s="530" t="s">
        <v>314</v>
      </c>
      <c r="R41" s="530" t="s">
        <v>134</v>
      </c>
      <c r="S41" s="613" t="s">
        <v>484</v>
      </c>
      <c r="T41" s="530" t="s">
        <v>136</v>
      </c>
      <c r="U41" s="530"/>
      <c r="V41" s="530"/>
      <c r="W41" s="530">
        <v>621</v>
      </c>
      <c r="X41" s="530">
        <v>621</v>
      </c>
      <c r="Y41" s="530">
        <v>314</v>
      </c>
      <c r="Z41" s="614"/>
    </row>
    <row r="42" spans="1:26" ht="21" customHeight="1">
      <c r="A42" s="484" t="s">
        <v>209</v>
      </c>
      <c r="B42" s="533">
        <v>273</v>
      </c>
      <c r="C42" s="533">
        <v>266</v>
      </c>
      <c r="D42" s="533">
        <v>7</v>
      </c>
      <c r="E42" s="533">
        <v>0</v>
      </c>
      <c r="F42" s="533">
        <v>0</v>
      </c>
      <c r="G42" s="533">
        <v>273</v>
      </c>
      <c r="H42" s="533">
        <v>0</v>
      </c>
      <c r="I42" s="533">
        <v>0</v>
      </c>
      <c r="J42" s="533">
        <v>6</v>
      </c>
      <c r="K42" s="533">
        <v>179</v>
      </c>
      <c r="L42" s="533">
        <v>594</v>
      </c>
      <c r="M42" s="533">
        <v>5940</v>
      </c>
      <c r="N42" s="533">
        <v>0</v>
      </c>
      <c r="O42" s="533">
        <v>0</v>
      </c>
      <c r="P42" s="533">
        <v>0</v>
      </c>
      <c r="Q42" s="533">
        <v>0</v>
      </c>
      <c r="R42" s="533">
        <v>0</v>
      </c>
      <c r="S42" s="533">
        <v>0</v>
      </c>
      <c r="T42" s="533">
        <v>0</v>
      </c>
      <c r="U42" s="533">
        <v>745</v>
      </c>
      <c r="V42" s="533">
        <v>18</v>
      </c>
      <c r="W42" s="533">
        <v>197</v>
      </c>
      <c r="X42" s="533">
        <v>960</v>
      </c>
      <c r="Y42" s="533">
        <v>139</v>
      </c>
      <c r="Z42" s="615"/>
    </row>
    <row r="43" spans="1:26" ht="21" customHeight="1">
      <c r="A43" s="928" t="s">
        <v>212</v>
      </c>
      <c r="B43" s="616">
        <v>174</v>
      </c>
      <c r="C43" s="616">
        <v>155</v>
      </c>
      <c r="D43" s="616">
        <v>15</v>
      </c>
      <c r="E43" s="616">
        <v>1</v>
      </c>
      <c r="F43" s="616">
        <v>3</v>
      </c>
      <c r="G43" s="616">
        <v>168</v>
      </c>
      <c r="H43" s="616">
        <v>6</v>
      </c>
      <c r="I43" s="616">
        <v>1</v>
      </c>
      <c r="J43" s="616">
        <v>2</v>
      </c>
      <c r="K43" s="616">
        <v>13</v>
      </c>
      <c r="L43" s="616">
        <v>39</v>
      </c>
      <c r="M43" s="616">
        <v>10</v>
      </c>
      <c r="N43" s="616">
        <v>50</v>
      </c>
      <c r="O43" s="534" t="s">
        <v>557</v>
      </c>
      <c r="P43" s="533" t="s">
        <v>136</v>
      </c>
      <c r="Q43" s="534" t="s">
        <v>557</v>
      </c>
      <c r="R43" s="533" t="s">
        <v>136</v>
      </c>
      <c r="S43" s="534" t="s">
        <v>557</v>
      </c>
      <c r="T43" s="533" t="s">
        <v>136</v>
      </c>
      <c r="U43" s="616"/>
      <c r="V43" s="616"/>
      <c r="W43" s="616"/>
      <c r="X43" s="616">
        <v>0</v>
      </c>
      <c r="Y43" s="616"/>
      <c r="Z43" s="929"/>
    </row>
    <row r="44" spans="1:26" ht="21" customHeight="1">
      <c r="A44" s="928" t="s">
        <v>210</v>
      </c>
      <c r="B44" s="616">
        <v>3902</v>
      </c>
      <c r="C44" s="616">
        <v>3585</v>
      </c>
      <c r="D44" s="616">
        <v>317</v>
      </c>
      <c r="E44" s="616">
        <v>0</v>
      </c>
      <c r="F44" s="616">
        <v>0</v>
      </c>
      <c r="G44" s="616">
        <v>1352</v>
      </c>
      <c r="H44" s="616">
        <v>2550</v>
      </c>
      <c r="I44" s="616">
        <v>0</v>
      </c>
      <c r="J44" s="616">
        <v>15</v>
      </c>
      <c r="K44" s="616">
        <v>151</v>
      </c>
      <c r="L44" s="616">
        <v>658</v>
      </c>
      <c r="M44" s="616">
        <v>10</v>
      </c>
      <c r="N44" s="616">
        <v>50</v>
      </c>
      <c r="O44" s="534" t="s">
        <v>314</v>
      </c>
      <c r="P44" s="533" t="s">
        <v>136</v>
      </c>
      <c r="Q44" s="534" t="s">
        <v>314</v>
      </c>
      <c r="R44" s="533" t="s">
        <v>136</v>
      </c>
      <c r="S44" s="534" t="s">
        <v>314</v>
      </c>
      <c r="T44" s="533" t="s">
        <v>136</v>
      </c>
      <c r="U44" s="616">
        <v>3303</v>
      </c>
      <c r="V44" s="616">
        <v>271</v>
      </c>
      <c r="W44" s="616">
        <v>370</v>
      </c>
      <c r="X44" s="616">
        <v>3944</v>
      </c>
      <c r="Y44" s="616">
        <v>232</v>
      </c>
      <c r="Z44" s="929"/>
    </row>
    <row r="45" spans="1:26" ht="21" customHeight="1" thickBot="1">
      <c r="A45" s="930" t="s">
        <v>213</v>
      </c>
      <c r="B45" s="931">
        <v>5924</v>
      </c>
      <c r="C45" s="931">
        <v>5602</v>
      </c>
      <c r="D45" s="931">
        <v>322</v>
      </c>
      <c r="E45" s="931">
        <v>0</v>
      </c>
      <c r="F45" s="931">
        <v>0</v>
      </c>
      <c r="G45" s="931">
        <v>693</v>
      </c>
      <c r="H45" s="931">
        <v>5231</v>
      </c>
      <c r="I45" s="931">
        <v>0</v>
      </c>
      <c r="J45" s="931">
        <v>16</v>
      </c>
      <c r="K45" s="931">
        <v>226</v>
      </c>
      <c r="L45" s="931">
        <v>663</v>
      </c>
      <c r="M45" s="931">
        <v>10</v>
      </c>
      <c r="N45" s="931">
        <v>50</v>
      </c>
      <c r="O45" s="932" t="s">
        <v>484</v>
      </c>
      <c r="P45" s="933" t="s">
        <v>136</v>
      </c>
      <c r="Q45" s="932" t="s">
        <v>484</v>
      </c>
      <c r="R45" s="933" t="s">
        <v>136</v>
      </c>
      <c r="S45" s="932" t="s">
        <v>484</v>
      </c>
      <c r="T45" s="933" t="s">
        <v>136</v>
      </c>
      <c r="U45" s="931">
        <v>2894</v>
      </c>
      <c r="V45" s="931">
        <v>64</v>
      </c>
      <c r="W45" s="931">
        <v>431</v>
      </c>
      <c r="X45" s="931">
        <v>3389</v>
      </c>
      <c r="Y45" s="931">
        <v>330</v>
      </c>
      <c r="Z45" s="934"/>
    </row>
    <row r="46" spans="1:26" s="49" customFormat="1" ht="21" customHeight="1" thickBot="1">
      <c r="A46" s="935" t="s">
        <v>48</v>
      </c>
      <c r="B46" s="820">
        <f>SUM(B5:B45)</f>
        <v>74149</v>
      </c>
      <c r="C46" s="820">
        <f t="shared" ref="C46:L46" si="0">SUM(C5:C45)</f>
        <v>64140</v>
      </c>
      <c r="D46" s="820">
        <f t="shared" si="0"/>
        <v>9900</v>
      </c>
      <c r="E46" s="820">
        <f t="shared" si="0"/>
        <v>19</v>
      </c>
      <c r="F46" s="820">
        <f t="shared" si="0"/>
        <v>90</v>
      </c>
      <c r="G46" s="820">
        <f t="shared" si="0"/>
        <v>44645</v>
      </c>
      <c r="H46" s="820">
        <f t="shared" si="0"/>
        <v>36869</v>
      </c>
      <c r="I46" s="936">
        <f t="shared" si="0"/>
        <v>1</v>
      </c>
      <c r="J46" s="820">
        <f t="shared" si="0"/>
        <v>365</v>
      </c>
      <c r="K46" s="820">
        <f t="shared" si="0"/>
        <v>20633</v>
      </c>
      <c r="L46" s="820">
        <f t="shared" si="0"/>
        <v>50105</v>
      </c>
      <c r="M46" s="820" t="s">
        <v>136</v>
      </c>
      <c r="N46" s="820" t="s">
        <v>136</v>
      </c>
      <c r="O46" s="937">
        <f>SUM(O5:O45)</f>
        <v>162</v>
      </c>
      <c r="P46" s="933" t="s">
        <v>136</v>
      </c>
      <c r="Q46" s="937">
        <f>SUM(Q5:Q45)</f>
        <v>42</v>
      </c>
      <c r="R46" s="933" t="s">
        <v>136</v>
      </c>
      <c r="S46" s="937">
        <f>SUM(S5:S45)</f>
        <v>1613</v>
      </c>
      <c r="T46" s="933" t="s">
        <v>136</v>
      </c>
      <c r="U46" s="938">
        <f t="shared" ref="U46:Y46" si="1">SUM(U5:U45)</f>
        <v>825309</v>
      </c>
      <c r="V46" s="937">
        <f t="shared" si="1"/>
        <v>7152</v>
      </c>
      <c r="W46" s="937">
        <f t="shared" si="1"/>
        <v>11280</v>
      </c>
      <c r="X46" s="937">
        <f t="shared" si="1"/>
        <v>843741</v>
      </c>
      <c r="Y46" s="937">
        <f t="shared" si="1"/>
        <v>15030</v>
      </c>
      <c r="Z46" s="939"/>
    </row>
    <row r="47" spans="1:26" ht="21" customHeight="1">
      <c r="A47" s="928" t="s">
        <v>214</v>
      </c>
      <c r="B47" s="616">
        <v>103</v>
      </c>
      <c r="C47" s="616">
        <v>58</v>
      </c>
      <c r="D47" s="616">
        <v>33</v>
      </c>
      <c r="E47" s="616">
        <v>0</v>
      </c>
      <c r="F47" s="616">
        <v>12</v>
      </c>
      <c r="G47" s="616">
        <v>63</v>
      </c>
      <c r="H47" s="616">
        <v>40</v>
      </c>
      <c r="I47" s="616">
        <v>1</v>
      </c>
      <c r="J47" s="616">
        <v>3</v>
      </c>
      <c r="K47" s="617" t="s">
        <v>314</v>
      </c>
      <c r="L47" s="616">
        <v>0</v>
      </c>
      <c r="M47" s="616">
        <v>0</v>
      </c>
      <c r="N47" s="616">
        <v>0</v>
      </c>
      <c r="O47" s="617" t="s">
        <v>314</v>
      </c>
      <c r="P47" s="616" t="s">
        <v>136</v>
      </c>
      <c r="Q47" s="616">
        <v>0</v>
      </c>
      <c r="R47" s="616">
        <v>0</v>
      </c>
      <c r="S47" s="617" t="s">
        <v>314</v>
      </c>
      <c r="T47" s="616">
        <v>0</v>
      </c>
      <c r="U47" s="616">
        <v>0</v>
      </c>
      <c r="V47" s="616">
        <v>24</v>
      </c>
      <c r="W47" s="616">
        <v>0</v>
      </c>
      <c r="X47" s="616">
        <v>24</v>
      </c>
      <c r="Y47" s="616">
        <v>0</v>
      </c>
      <c r="Z47" s="929"/>
    </row>
    <row r="48" spans="1:26" ht="21" customHeight="1">
      <c r="A48" s="928" t="s">
        <v>215</v>
      </c>
      <c r="B48" s="616">
        <v>3435</v>
      </c>
      <c r="C48" s="616"/>
      <c r="D48" s="616">
        <v>3435</v>
      </c>
      <c r="E48" s="616"/>
      <c r="F48" s="616"/>
      <c r="G48" s="616"/>
      <c r="H48" s="616"/>
      <c r="I48" s="616"/>
      <c r="J48" s="616">
        <v>8</v>
      </c>
      <c r="K48" s="616"/>
      <c r="L48" s="616"/>
      <c r="M48" s="616"/>
      <c r="N48" s="616"/>
      <c r="O48" s="616"/>
      <c r="P48" s="940"/>
      <c r="Q48" s="616"/>
      <c r="R48" s="940"/>
      <c r="S48" s="616"/>
      <c r="T48" s="940"/>
      <c r="U48" s="616"/>
      <c r="V48" s="616"/>
      <c r="W48" s="616">
        <v>7150</v>
      </c>
      <c r="X48" s="616">
        <v>7150</v>
      </c>
      <c r="Y48" s="616"/>
      <c r="Z48" s="929"/>
    </row>
    <row r="49" spans="1:26" ht="21" customHeight="1" thickBot="1">
      <c r="A49" s="837" t="s">
        <v>170</v>
      </c>
      <c r="B49" s="941">
        <v>18208</v>
      </c>
      <c r="C49" s="941">
        <v>14870</v>
      </c>
      <c r="D49" s="941">
        <v>1771</v>
      </c>
      <c r="E49" s="941">
        <v>192</v>
      </c>
      <c r="F49" s="941">
        <v>1375</v>
      </c>
      <c r="G49" s="941">
        <v>13192</v>
      </c>
      <c r="H49" s="941">
        <v>5016</v>
      </c>
      <c r="I49" s="941">
        <v>8</v>
      </c>
      <c r="J49" s="941">
        <v>0</v>
      </c>
      <c r="K49" s="941">
        <v>5817</v>
      </c>
      <c r="L49" s="941">
        <v>29162</v>
      </c>
      <c r="M49" s="941">
        <v>10</v>
      </c>
      <c r="N49" s="941">
        <v>80</v>
      </c>
      <c r="O49" s="942">
        <v>64</v>
      </c>
      <c r="P49" s="942">
        <v>20</v>
      </c>
      <c r="Q49" s="942">
        <v>4182</v>
      </c>
      <c r="R49" s="942">
        <v>10</v>
      </c>
      <c r="S49" s="942">
        <v>2555</v>
      </c>
      <c r="T49" s="942">
        <v>10</v>
      </c>
      <c r="U49" s="941"/>
      <c r="V49" s="941"/>
      <c r="W49" s="941">
        <v>1482</v>
      </c>
      <c r="X49" s="941">
        <v>1482</v>
      </c>
      <c r="Y49" s="941"/>
      <c r="Z49" s="943"/>
    </row>
    <row r="50" spans="1:26" s="49" customFormat="1" ht="21" customHeight="1" thickBot="1">
      <c r="A50" s="935" t="s">
        <v>144</v>
      </c>
      <c r="B50" s="820">
        <f>SUM(B47:B49)</f>
        <v>21746</v>
      </c>
      <c r="C50" s="820">
        <f t="shared" ref="C50:Y50" si="2">SUM(C47:C49)</f>
        <v>14928</v>
      </c>
      <c r="D50" s="820">
        <f t="shared" si="2"/>
        <v>5239</v>
      </c>
      <c r="E50" s="820">
        <f t="shared" si="2"/>
        <v>192</v>
      </c>
      <c r="F50" s="820">
        <f t="shared" si="2"/>
        <v>1387</v>
      </c>
      <c r="G50" s="820">
        <f t="shared" si="2"/>
        <v>13255</v>
      </c>
      <c r="H50" s="820">
        <f t="shared" si="2"/>
        <v>5056</v>
      </c>
      <c r="I50" s="820">
        <f t="shared" si="2"/>
        <v>9</v>
      </c>
      <c r="J50" s="820">
        <f t="shared" si="2"/>
        <v>11</v>
      </c>
      <c r="K50" s="820">
        <f t="shared" si="2"/>
        <v>5817</v>
      </c>
      <c r="L50" s="820">
        <f t="shared" si="2"/>
        <v>29162</v>
      </c>
      <c r="M50" s="820" t="s">
        <v>296</v>
      </c>
      <c r="N50" s="820" t="s">
        <v>296</v>
      </c>
      <c r="O50" s="937">
        <f t="shared" si="2"/>
        <v>64</v>
      </c>
      <c r="P50" s="820" t="s">
        <v>136</v>
      </c>
      <c r="Q50" s="937">
        <f t="shared" si="2"/>
        <v>4182</v>
      </c>
      <c r="R50" s="820" t="s">
        <v>136</v>
      </c>
      <c r="S50" s="937">
        <f>SUM(S47:S49)</f>
        <v>2555</v>
      </c>
      <c r="T50" s="820" t="s">
        <v>136</v>
      </c>
      <c r="U50" s="937">
        <f t="shared" si="2"/>
        <v>0</v>
      </c>
      <c r="V50" s="937">
        <f t="shared" si="2"/>
        <v>24</v>
      </c>
      <c r="W50" s="937">
        <f t="shared" si="2"/>
        <v>8632</v>
      </c>
      <c r="X50" s="937">
        <f t="shared" si="2"/>
        <v>8656</v>
      </c>
      <c r="Y50" s="937">
        <f t="shared" si="2"/>
        <v>0</v>
      </c>
      <c r="Z50" s="939"/>
    </row>
    <row r="51" spans="1:26" s="49" customFormat="1" ht="21" customHeight="1" thickBot="1">
      <c r="A51" s="935" t="s">
        <v>11</v>
      </c>
      <c r="B51" s="820">
        <f>B46+B50</f>
        <v>95895</v>
      </c>
      <c r="C51" s="820">
        <f t="shared" ref="C51:Y51" si="3">C46+C50</f>
        <v>79068</v>
      </c>
      <c r="D51" s="820">
        <f t="shared" si="3"/>
        <v>15139</v>
      </c>
      <c r="E51" s="820">
        <f t="shared" si="3"/>
        <v>211</v>
      </c>
      <c r="F51" s="820">
        <f t="shared" si="3"/>
        <v>1477</v>
      </c>
      <c r="G51" s="820">
        <f t="shared" si="3"/>
        <v>57900</v>
      </c>
      <c r="H51" s="820">
        <f t="shared" si="3"/>
        <v>41925</v>
      </c>
      <c r="I51" s="936">
        <f t="shared" si="3"/>
        <v>10</v>
      </c>
      <c r="J51" s="820">
        <f t="shared" si="3"/>
        <v>376</v>
      </c>
      <c r="K51" s="820">
        <f t="shared" si="3"/>
        <v>26450</v>
      </c>
      <c r="L51" s="820">
        <f t="shared" si="3"/>
        <v>79267</v>
      </c>
      <c r="M51" s="820" t="s">
        <v>297</v>
      </c>
      <c r="N51" s="820" t="s">
        <v>297</v>
      </c>
      <c r="O51" s="937">
        <f t="shared" si="3"/>
        <v>226</v>
      </c>
      <c r="P51" s="820" t="s">
        <v>136</v>
      </c>
      <c r="Q51" s="937">
        <f t="shared" si="3"/>
        <v>4224</v>
      </c>
      <c r="R51" s="820" t="s">
        <v>136</v>
      </c>
      <c r="S51" s="937">
        <f>S46+S50</f>
        <v>4168</v>
      </c>
      <c r="T51" s="820" t="s">
        <v>136</v>
      </c>
      <c r="U51" s="937">
        <f t="shared" si="3"/>
        <v>825309</v>
      </c>
      <c r="V51" s="937">
        <f t="shared" si="3"/>
        <v>7176</v>
      </c>
      <c r="W51" s="937">
        <f t="shared" si="3"/>
        <v>19912</v>
      </c>
      <c r="X51" s="937">
        <f t="shared" si="3"/>
        <v>852397</v>
      </c>
      <c r="Y51" s="937">
        <f t="shared" si="3"/>
        <v>15030</v>
      </c>
      <c r="Z51" s="939"/>
    </row>
  </sheetData>
  <mergeCells count="11">
    <mergeCell ref="A2:A4"/>
    <mergeCell ref="B2:J2"/>
    <mergeCell ref="C3:E3"/>
    <mergeCell ref="G3:H3"/>
    <mergeCell ref="I3:J3"/>
    <mergeCell ref="K2:N2"/>
    <mergeCell ref="U2:W2"/>
    <mergeCell ref="O2:P2"/>
    <mergeCell ref="Q2:R2"/>
    <mergeCell ref="B3:B4"/>
    <mergeCell ref="S2:T2"/>
  </mergeCells>
  <phoneticPr fontId="2"/>
  <pageMargins left="0.78740157480314965" right="0.78740157480314965" top="0.78740157480314965" bottom="0.78740157480314965" header="0.51181102362204722" footer="0.51181102362204722"/>
  <pageSetup paperSize="9" scale="72" firstPageNumber="44" fitToWidth="2" orientation="portrait" useFirstPageNumber="1" r:id="rId1"/>
  <headerFooter alignWithMargins="0">
    <oddFooter>&amp;C&amp;"ＭＳ 明朝,標準"&amp;18&amp;P</oddFooter>
  </headerFooter>
  <colBreaks count="1" manualBreakCount="1">
    <brk id="13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貸出サービス概況</vt:lpstr>
      <vt:lpstr>蔵書Ⅰ</vt:lpstr>
      <vt:lpstr>蔵書Ⅱ</vt:lpstr>
      <vt:lpstr>受入図書冊数</vt:lpstr>
      <vt:lpstr>視聴覚資料</vt:lpstr>
      <vt:lpstr>個人登録・個人貸出Ⅰ</vt:lpstr>
      <vt:lpstr>個人貸出Ⅱ</vt:lpstr>
      <vt:lpstr>自動車図書館等</vt:lpstr>
      <vt:lpstr>レファレンス</vt:lpstr>
      <vt:lpstr>視聴覚利用</vt:lpstr>
      <vt:lpstr>コンピュータ</vt:lpstr>
      <vt:lpstr>R６年度決算</vt:lpstr>
      <vt:lpstr>R７年度予算</vt:lpstr>
      <vt:lpstr>〇相互貸借</vt:lpstr>
      <vt:lpstr>〇相互貸借!Print_Area</vt:lpstr>
      <vt:lpstr>'R６年度決算'!Print_Area</vt:lpstr>
      <vt:lpstr>'R７年度予算'!Print_Area</vt:lpstr>
      <vt:lpstr>コンピュータ!Print_Area</vt:lpstr>
      <vt:lpstr>レファレンス!Print_Area</vt:lpstr>
      <vt:lpstr>個人貸出Ⅱ!Print_Area</vt:lpstr>
      <vt:lpstr>個人登録・個人貸出Ⅰ!Print_Area</vt:lpstr>
      <vt:lpstr>視聴覚資料!Print_Area</vt:lpstr>
      <vt:lpstr>視聴覚利用!Print_Area</vt:lpstr>
      <vt:lpstr>自動車図書館等!Print_Area</vt:lpstr>
      <vt:lpstr>受入図書冊数!Print_Area</vt:lpstr>
      <vt:lpstr>蔵書Ⅰ!Print_Area</vt:lpstr>
      <vt:lpstr>蔵書Ⅱ!Print_Area</vt:lpstr>
      <vt:lpstr>貸出サービス概況!Print_Area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2025-09-19T06:42:45Z</cp:lastPrinted>
  <dcterms:created xsi:type="dcterms:W3CDTF">2006-05-25T06:21:51Z</dcterms:created>
  <dcterms:modified xsi:type="dcterms:W3CDTF">2025-09-19T06:46:52Z</dcterms:modified>
</cp:coreProperties>
</file>